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2" windowWidth="15600" windowHeight="748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O13" i="1"/>
  <c r="O25"/>
  <c r="O20"/>
  <c r="O14"/>
  <c r="L25"/>
  <c r="L20"/>
  <c r="L14"/>
  <c r="L13"/>
  <c r="I25"/>
  <c r="I20"/>
  <c r="I14"/>
  <c r="I13"/>
  <c r="F18" l="1"/>
  <c r="E18"/>
  <c r="D18"/>
  <c r="D19" s="1"/>
  <c r="C18"/>
  <c r="B18"/>
  <c r="F17"/>
  <c r="E17"/>
  <c r="D17"/>
  <c r="C17"/>
  <c r="B17"/>
  <c r="F11"/>
  <c r="F24" s="1"/>
  <c r="E11"/>
  <c r="E24" s="1"/>
  <c r="D11"/>
  <c r="D24" s="1"/>
  <c r="C11"/>
  <c r="C24" s="1"/>
  <c r="B11"/>
  <c r="G10"/>
  <c r="G9"/>
  <c r="F19" l="1"/>
  <c r="G17"/>
  <c r="B19"/>
  <c r="G11"/>
  <c r="G13" s="1"/>
  <c r="H13" s="1"/>
  <c r="P13" s="1"/>
  <c r="Q13" s="1"/>
  <c r="C19"/>
  <c r="E19"/>
  <c r="G14"/>
  <c r="H14" s="1"/>
  <c r="P14" s="1"/>
  <c r="Q14" s="1"/>
  <c r="G18"/>
  <c r="B24"/>
  <c r="G24" s="1"/>
  <c r="G25" s="1"/>
  <c r="H25" s="1"/>
  <c r="P25" s="1"/>
  <c r="Q25" s="1"/>
  <c r="G19" l="1"/>
  <c r="G20" s="1"/>
  <c r="H20" s="1"/>
  <c r="P20" s="1"/>
  <c r="Q20" s="1"/>
  <c r="J20"/>
  <c r="K20" s="1"/>
  <c r="M20"/>
  <c r="N20" s="1"/>
  <c r="J13"/>
  <c r="M13"/>
  <c r="N13" s="1"/>
  <c r="J25"/>
  <c r="K25" s="1"/>
  <c r="M25"/>
  <c r="N25" s="1"/>
  <c r="J14"/>
  <c r="K14" s="1"/>
  <c r="M14"/>
  <c r="N14" s="1"/>
  <c r="K13" l="1"/>
</calcChain>
</file>

<file path=xl/comments1.xml><?xml version="1.0" encoding="utf-8"?>
<comments xmlns="http://schemas.openxmlformats.org/spreadsheetml/2006/main">
  <authors>
    <author>Utente Windows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>INSERIRE L'IMPORTO PIU' BASSO RISULTANTE DAL CONTEGGIO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INSERIRE L'IMPORTO PIU' BASSO RISULTANTE DAL CONTEGGIO</t>
        </r>
      </text>
    </comment>
    <comment ref="Q8" authorId="0">
      <text>
        <r>
          <rPr>
            <b/>
            <sz val="9"/>
            <color indexed="81"/>
            <rFont val="Tahoma"/>
            <family val="2"/>
          </rPr>
          <t>INSERIRE L'IMPORTO PIU' BASSO RISULTANTE DAL CONTEGGIO</t>
        </r>
      </text>
    </comment>
  </commentList>
</comments>
</file>

<file path=xl/sharedStrings.xml><?xml version="1.0" encoding="utf-8"?>
<sst xmlns="http://schemas.openxmlformats.org/spreadsheetml/2006/main" count="29" uniqueCount="23">
  <si>
    <t>FONDO CREDITI DI DUBBIA ESIGIBILITA'</t>
  </si>
  <si>
    <t>PROSPETTO DI CALCOLO DEL FONDO DA INSERIRE NEL BILANCIO DI PREVISIONE 2016</t>
  </si>
  <si>
    <t>ANNO</t>
  </si>
  <si>
    <t>ACCERTAMENTI A COMPETENZA</t>
  </si>
  <si>
    <t>TOTALE QUINQUENNIO</t>
  </si>
  <si>
    <t>% FONDO (100% MEDIA)</t>
  </si>
  <si>
    <t>IMPORTO MINIMO DA ACCANTONARE</t>
  </si>
  <si>
    <t>INCASSI A COMPETENZA</t>
  </si>
  <si>
    <t>RAPPORTO INC/ACC</t>
  </si>
  <si>
    <t>METODO A1) MEDIA ARITMETICA SU TOTALI</t>
  </si>
  <si>
    <t>METODO A1) MEDIA ARITMETICA DEI SINGOLI RAPPORTI</t>
  </si>
  <si>
    <t>METODO B) PONDERAZIONE INCASSI ACCERTAMENTI</t>
  </si>
  <si>
    <t>ACCERTAMENTI PER PESO PONDERAZIONE</t>
  </si>
  <si>
    <t>INCASSI PER PESO PONDERAZIONE</t>
  </si>
  <si>
    <t>MEDIA ARITMETICA SU TOTALI</t>
  </si>
  <si>
    <t>METODO C) MEDIA PONDERATA DEI SINGOLI RAPPORTI</t>
  </si>
  <si>
    <t>PONDERAZIONE</t>
  </si>
  <si>
    <t>% INCASSATO/ACCERTATO*PESO PONDERAZIONE</t>
  </si>
  <si>
    <t>CALCOLO ACCANTONAMENTI</t>
  </si>
  <si>
    <r>
      <t>PREVISIONI</t>
    </r>
    <r>
      <rPr>
        <b/>
        <sz val="8"/>
        <color rgb="FFFF0000"/>
        <rFont val="Calibri"/>
        <family val="2"/>
        <scheme val="minor"/>
      </rPr>
      <t xml:space="preserve"> 2017 </t>
    </r>
    <r>
      <rPr>
        <b/>
        <sz val="8"/>
        <color theme="1"/>
        <rFont val="Calibri"/>
        <family val="2"/>
        <scheme val="minor"/>
      </rPr>
      <t>ENTRATE RILEVANTI AI FINI DELL'AC-CANTONAMENTO</t>
    </r>
  </si>
  <si>
    <r>
      <t>PREVISIONI</t>
    </r>
    <r>
      <rPr>
        <b/>
        <sz val="8"/>
        <color rgb="FFFF0000"/>
        <rFont val="Calibri"/>
        <family val="2"/>
        <scheme val="minor"/>
      </rPr>
      <t xml:space="preserve"> 2018 </t>
    </r>
    <r>
      <rPr>
        <b/>
        <sz val="8"/>
        <color theme="1"/>
        <rFont val="Calibri"/>
        <family val="2"/>
        <scheme val="minor"/>
      </rPr>
      <t>ENTRATE RILEVANTI AI FINI DELL'AC-CANTONAMENTO</t>
    </r>
  </si>
  <si>
    <t>COMUNE DI SOLTO COLLINA</t>
  </si>
  <si>
    <r>
      <t>PREVISIONI</t>
    </r>
    <r>
      <rPr>
        <b/>
        <sz val="8"/>
        <color rgb="FFFF0000"/>
        <rFont val="Calibri"/>
        <family val="2"/>
        <scheme val="minor"/>
      </rPr>
      <t xml:space="preserve"> 2019 </t>
    </r>
    <r>
      <rPr>
        <b/>
        <sz val="8"/>
        <color theme="1"/>
        <rFont val="Calibri"/>
        <family val="2"/>
        <scheme val="minor"/>
      </rPr>
      <t>ENTRATE RILEVANTI AI FINI DELL'AC-CANTONAMENTO</t>
    </r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</si>
</sst>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 val="singleAccounting"/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0" fontId="0" fillId="2" borderId="0" xfId="0" applyNumberFormat="1" applyFill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0" fontId="0" fillId="2" borderId="3" xfId="0" applyNumberForma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0" fontId="0" fillId="2" borderId="5" xfId="0" applyNumberForma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4" fontId="0" fillId="2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0" fontId="0" fillId="2" borderId="0" xfId="0" applyNumberForma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4" fontId="4" fillId="0" borderId="0" xfId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44" fontId="0" fillId="2" borderId="1" xfId="0" applyNumberFormat="1" applyFill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2" borderId="1" xfId="0" applyNumberForma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44" fontId="4" fillId="3" borderId="7" xfId="1" applyFont="1" applyFill="1" applyBorder="1" applyAlignment="1">
      <alignment vertical="center" wrapText="1"/>
    </xf>
    <xf numFmtId="44" fontId="4" fillId="0" borderId="3" xfId="1" applyFont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44" fontId="4" fillId="3" borderId="7" xfId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4" fontId="3" fillId="0" borderId="10" xfId="1" applyFont="1" applyBorder="1" applyAlignment="1">
      <alignment horizontal="center" vertical="center" wrapText="1"/>
    </xf>
    <xf numFmtId="44" fontId="0" fillId="0" borderId="11" xfId="1" applyFont="1" applyBorder="1" applyAlignment="1">
      <alignment vertical="center" wrapText="1"/>
    </xf>
    <xf numFmtId="44" fontId="4" fillId="0" borderId="12" xfId="1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9" fontId="0" fillId="0" borderId="13" xfId="0" applyNumberFormat="1" applyBorder="1" applyAlignment="1">
      <alignment horizontal="center" vertical="center" wrapText="1"/>
    </xf>
    <xf numFmtId="0" fontId="0" fillId="3" borderId="15" xfId="0" applyFill="1" applyBorder="1" applyAlignment="1">
      <alignment vertical="center" wrapText="1"/>
    </xf>
    <xf numFmtId="44" fontId="0" fillId="2" borderId="0" xfId="1" applyFont="1" applyFill="1" applyBorder="1" applyAlignment="1">
      <alignment vertical="center" wrapText="1"/>
    </xf>
    <xf numFmtId="44" fontId="0" fillId="2" borderId="13" xfId="0" applyNumberForma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44" fontId="0" fillId="2" borderId="18" xfId="1" applyFont="1" applyFill="1" applyBorder="1" applyAlignment="1">
      <alignment vertical="center" wrapText="1"/>
    </xf>
    <xf numFmtId="44" fontId="0" fillId="2" borderId="19" xfId="0" applyNumberForma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8"/>
  <sheetViews>
    <sheetView tabSelected="1" topLeftCell="D1" zoomScaleNormal="100" workbookViewId="0">
      <selection activeCell="O10" sqref="O10"/>
    </sheetView>
  </sheetViews>
  <sheetFormatPr defaultColWidth="9.109375" defaultRowHeight="14.4"/>
  <cols>
    <col min="1" max="1" width="29.6640625" style="1" bestFit="1" customWidth="1"/>
    <col min="2" max="6" width="12.33203125" style="1" bestFit="1" customWidth="1"/>
    <col min="7" max="7" width="13.44140625" style="1" customWidth="1"/>
    <col min="8" max="8" width="10.33203125" style="1" customWidth="1"/>
    <col min="9" max="9" width="18.44140625" style="1" customWidth="1"/>
    <col min="10" max="10" width="13.88671875" style="14" bestFit="1" customWidth="1"/>
    <col min="11" max="11" width="14.33203125" style="1" customWidth="1"/>
    <col min="12" max="12" width="18.44140625" style="1" customWidth="1"/>
    <col min="13" max="13" width="14" style="26" customWidth="1"/>
    <col min="14" max="14" width="14.33203125" style="1" customWidth="1"/>
    <col min="15" max="15" width="18.44140625" style="1" customWidth="1"/>
    <col min="16" max="16" width="13.88671875" style="26" bestFit="1" customWidth="1"/>
    <col min="17" max="17" width="14.33203125" style="1" customWidth="1"/>
    <col min="18" max="16384" width="9.109375" style="1"/>
  </cols>
  <sheetData>
    <row r="1" spans="1:32" ht="15" customHeight="1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3" spans="1:32" ht="46.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1:32" ht="23.25" customHeight="1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</row>
    <row r="7" spans="1:32" ht="15" thickBot="1"/>
    <row r="8" spans="1:32" s="2" customFormat="1" ht="87.75" customHeight="1">
      <c r="A8" s="16" t="s">
        <v>2</v>
      </c>
      <c r="B8" s="16">
        <v>2011</v>
      </c>
      <c r="C8" s="16">
        <v>2012</v>
      </c>
      <c r="D8" s="16">
        <v>2013</v>
      </c>
      <c r="E8" s="16">
        <v>2014</v>
      </c>
      <c r="F8" s="16">
        <v>2015</v>
      </c>
      <c r="G8" s="16" t="s">
        <v>4</v>
      </c>
      <c r="H8" s="27" t="s">
        <v>5</v>
      </c>
      <c r="I8" s="30" t="s">
        <v>19</v>
      </c>
      <c r="J8" s="31" t="s">
        <v>18</v>
      </c>
      <c r="K8" s="32" t="s">
        <v>6</v>
      </c>
      <c r="L8" s="30" t="s">
        <v>20</v>
      </c>
      <c r="M8" s="31" t="s">
        <v>18</v>
      </c>
      <c r="N8" s="32" t="s">
        <v>6</v>
      </c>
      <c r="O8" s="30" t="s">
        <v>22</v>
      </c>
      <c r="P8" s="31" t="s">
        <v>18</v>
      </c>
      <c r="Q8" s="32" t="s">
        <v>6</v>
      </c>
    </row>
    <row r="9" spans="1:32" ht="19.2">
      <c r="A9" s="17" t="s">
        <v>3</v>
      </c>
      <c r="B9" s="18">
        <v>142000</v>
      </c>
      <c r="C9" s="18">
        <v>190000</v>
      </c>
      <c r="D9" s="18">
        <v>180000</v>
      </c>
      <c r="E9" s="18">
        <v>180500</v>
      </c>
      <c r="F9" s="18">
        <v>185000</v>
      </c>
      <c r="G9" s="19">
        <f>SUM(B9:F9)</f>
        <v>877500</v>
      </c>
      <c r="H9" s="29"/>
      <c r="I9" s="33">
        <v>186000</v>
      </c>
      <c r="J9" s="28"/>
      <c r="K9" s="34"/>
      <c r="L9" s="33">
        <v>186000</v>
      </c>
      <c r="M9" s="28"/>
      <c r="N9" s="34"/>
      <c r="O9" s="33">
        <v>186000</v>
      </c>
      <c r="P9" s="28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19.2">
      <c r="A10" s="17" t="s">
        <v>7</v>
      </c>
      <c r="B10" s="18">
        <v>136000</v>
      </c>
      <c r="C10" s="18">
        <v>180000</v>
      </c>
      <c r="D10" s="18">
        <v>172000</v>
      </c>
      <c r="E10" s="18">
        <v>164900</v>
      </c>
      <c r="F10" s="18">
        <v>175000</v>
      </c>
      <c r="G10" s="20">
        <f>SUM(B10:F10)</f>
        <v>827900</v>
      </c>
      <c r="H10" s="29"/>
      <c r="I10" s="35"/>
      <c r="J10" s="23"/>
      <c r="K10" s="36"/>
      <c r="L10" s="35"/>
      <c r="M10" s="23"/>
      <c r="N10" s="36"/>
      <c r="O10" s="35"/>
      <c r="P10" s="23"/>
      <c r="Q10" s="36"/>
    </row>
    <row r="11" spans="1:32" ht="19.2">
      <c r="A11" s="17" t="s">
        <v>8</v>
      </c>
      <c r="B11" s="21">
        <f t="shared" ref="B11:F11" si="0">B10/B9</f>
        <v>0.95774647887323938</v>
      </c>
      <c r="C11" s="21">
        <f t="shared" si="0"/>
        <v>0.94736842105263153</v>
      </c>
      <c r="D11" s="21">
        <f t="shared" si="0"/>
        <v>0.9555555555555556</v>
      </c>
      <c r="E11" s="21">
        <f t="shared" si="0"/>
        <v>0.91357340720221603</v>
      </c>
      <c r="F11" s="21">
        <f t="shared" si="0"/>
        <v>0.94594594594594594</v>
      </c>
      <c r="G11" s="21">
        <f>G10/G9</f>
        <v>0.94347578347578342</v>
      </c>
      <c r="H11" s="29"/>
      <c r="I11" s="35"/>
      <c r="J11" s="23"/>
      <c r="K11" s="37"/>
      <c r="L11" s="35"/>
      <c r="M11" s="23"/>
      <c r="N11" s="37"/>
      <c r="O11" s="35"/>
      <c r="P11" s="23"/>
      <c r="Q11" s="37"/>
    </row>
    <row r="12" spans="1:32" ht="19.2">
      <c r="I12" s="38"/>
      <c r="J12" s="25"/>
      <c r="K12" s="39">
        <v>0.7</v>
      </c>
      <c r="L12" s="38"/>
      <c r="M12" s="25"/>
      <c r="N12" s="39">
        <v>0.85</v>
      </c>
      <c r="O12" s="38"/>
      <c r="P12" s="25"/>
      <c r="Q12" s="39">
        <v>0.85</v>
      </c>
    </row>
    <row r="13" spans="1:32" ht="28.8">
      <c r="A13" s="4" t="s">
        <v>9</v>
      </c>
      <c r="B13" s="5"/>
      <c r="C13" s="5"/>
      <c r="D13" s="5"/>
      <c r="E13" s="5"/>
      <c r="F13" s="5"/>
      <c r="G13" s="6">
        <f>G11</f>
        <v>0.94347578347578342</v>
      </c>
      <c r="H13" s="6">
        <f>100%-G13</f>
        <v>5.6524216524216575E-2</v>
      </c>
      <c r="I13" s="40">
        <f>I9</f>
        <v>186000</v>
      </c>
      <c r="J13" s="41">
        <f>I13*H13</f>
        <v>10513.504273504283</v>
      </c>
      <c r="K13" s="42">
        <f>J13*K12</f>
        <v>7359.4529914529976</v>
      </c>
      <c r="L13" s="40">
        <f>L9</f>
        <v>186000</v>
      </c>
      <c r="M13" s="41">
        <f>L13*H13</f>
        <v>10513.504273504283</v>
      </c>
      <c r="N13" s="42">
        <f>M13*70%</f>
        <v>7359.4529914529976</v>
      </c>
      <c r="O13" s="40">
        <f>O9</f>
        <v>186000</v>
      </c>
      <c r="P13" s="41">
        <f>O13*H13</f>
        <v>10513.504273504283</v>
      </c>
      <c r="Q13" s="42">
        <f>P13*85%</f>
        <v>8936.4786324786401</v>
      </c>
    </row>
    <row r="14" spans="1:32" ht="28.8">
      <c r="A14" s="7" t="s">
        <v>10</v>
      </c>
      <c r="B14" s="8"/>
      <c r="C14" s="8"/>
      <c r="D14" s="8"/>
      <c r="E14" s="8"/>
      <c r="F14" s="8"/>
      <c r="G14" s="9">
        <f>(B11+C11+D11+E11+F11)/5</f>
        <v>0.9440379617259177</v>
      </c>
      <c r="H14" s="9">
        <f>100%-G14</f>
        <v>5.5962038274082304E-2</v>
      </c>
      <c r="I14" s="43">
        <f>I9</f>
        <v>186000</v>
      </c>
      <c r="J14" s="41">
        <f>I14*H14</f>
        <v>10408.939118979308</v>
      </c>
      <c r="K14" s="42">
        <f>J14*K12</f>
        <v>7286.2573832855151</v>
      </c>
      <c r="L14" s="43">
        <f>L9</f>
        <v>186000</v>
      </c>
      <c r="M14" s="41">
        <f>L14*H14</f>
        <v>10408.939118979308</v>
      </c>
      <c r="N14" s="42">
        <f>M14*70%</f>
        <v>7286.2573832855151</v>
      </c>
      <c r="O14" s="43">
        <f>O9</f>
        <v>186000</v>
      </c>
      <c r="P14" s="41">
        <f>O14*H14</f>
        <v>10408.939118979308</v>
      </c>
      <c r="Q14" s="42">
        <f>P14*85%</f>
        <v>8847.598251132411</v>
      </c>
    </row>
    <row r="15" spans="1:32" ht="19.2">
      <c r="I15" s="38"/>
      <c r="J15" s="25"/>
      <c r="K15" s="44"/>
      <c r="L15" s="38"/>
      <c r="M15" s="25"/>
      <c r="N15" s="44"/>
      <c r="O15" s="38"/>
      <c r="P15" s="25"/>
      <c r="Q15" s="44"/>
    </row>
    <row r="16" spans="1:32" ht="28.8">
      <c r="A16" s="4" t="s">
        <v>11</v>
      </c>
      <c r="B16" s="22">
        <v>0.1</v>
      </c>
      <c r="C16" s="22">
        <v>0.1</v>
      </c>
      <c r="D16" s="22">
        <v>0.1</v>
      </c>
      <c r="E16" s="22">
        <v>0.35</v>
      </c>
      <c r="F16" s="22">
        <v>0.35</v>
      </c>
      <c r="G16" s="5"/>
      <c r="H16" s="5"/>
      <c r="I16" s="45"/>
      <c r="J16" s="24"/>
      <c r="K16" s="44"/>
      <c r="L16" s="45"/>
      <c r="M16" s="24"/>
      <c r="N16" s="44"/>
      <c r="O16" s="45"/>
      <c r="P16" s="24"/>
      <c r="Q16" s="44"/>
    </row>
    <row r="17" spans="1:17" ht="28.8">
      <c r="A17" s="10" t="s">
        <v>12</v>
      </c>
      <c r="B17" s="11">
        <f>B9*B16</f>
        <v>14200</v>
      </c>
      <c r="C17" s="11">
        <f>C9*C16</f>
        <v>19000</v>
      </c>
      <c r="D17" s="11">
        <f>D9*D16</f>
        <v>18000</v>
      </c>
      <c r="E17" s="11">
        <f>E9*E16</f>
        <v>63174.999999999993</v>
      </c>
      <c r="F17" s="11">
        <f>F9*F16</f>
        <v>64749.999999999993</v>
      </c>
      <c r="G17" s="11">
        <f>SUM(B17:F17)</f>
        <v>179125</v>
      </c>
      <c r="H17" s="12"/>
      <c r="I17" s="38"/>
      <c r="J17" s="25"/>
      <c r="K17" s="44"/>
      <c r="L17" s="38"/>
      <c r="M17" s="25"/>
      <c r="N17" s="44"/>
      <c r="O17" s="38"/>
      <c r="P17" s="25"/>
      <c r="Q17" s="44"/>
    </row>
    <row r="18" spans="1:17" ht="28.8">
      <c r="A18" s="10" t="s">
        <v>13</v>
      </c>
      <c r="B18" s="11">
        <f>B10*B16</f>
        <v>13600</v>
      </c>
      <c r="C18" s="11">
        <f>C10*C16</f>
        <v>18000</v>
      </c>
      <c r="D18" s="11">
        <f>D10*D16</f>
        <v>17200</v>
      </c>
      <c r="E18" s="11">
        <f>E10*E16</f>
        <v>57714.999999999993</v>
      </c>
      <c r="F18" s="11">
        <f>F10*F16</f>
        <v>61249.999999999993</v>
      </c>
      <c r="G18" s="11">
        <f>SUM(B18:F18)</f>
        <v>167765</v>
      </c>
      <c r="H18" s="12"/>
      <c r="I18" s="38"/>
      <c r="J18" s="25"/>
      <c r="K18" s="44"/>
      <c r="L18" s="38"/>
      <c r="M18" s="25"/>
      <c r="N18" s="44"/>
      <c r="O18" s="38"/>
      <c r="P18" s="25"/>
      <c r="Q18" s="44"/>
    </row>
    <row r="19" spans="1:17" ht="19.2">
      <c r="A19" s="10" t="s">
        <v>8</v>
      </c>
      <c r="B19" s="13">
        <f t="shared" ref="B19:G19" si="1">B18/B17</f>
        <v>0.95774647887323938</v>
      </c>
      <c r="C19" s="13">
        <f t="shared" si="1"/>
        <v>0.94736842105263153</v>
      </c>
      <c r="D19" s="13">
        <f t="shared" si="1"/>
        <v>0.9555555555555556</v>
      </c>
      <c r="E19" s="13">
        <f t="shared" si="1"/>
        <v>0.91357340720221603</v>
      </c>
      <c r="F19" s="13">
        <f t="shared" si="1"/>
        <v>0.94594594594594594</v>
      </c>
      <c r="G19" s="13">
        <f t="shared" si="1"/>
        <v>0.93658060013956734</v>
      </c>
      <c r="H19" s="12"/>
      <c r="I19" s="38"/>
      <c r="J19" s="25"/>
      <c r="K19" s="44"/>
      <c r="L19" s="38"/>
      <c r="M19" s="25"/>
      <c r="N19" s="44"/>
      <c r="O19" s="38"/>
      <c r="P19" s="25"/>
      <c r="Q19" s="44"/>
    </row>
    <row r="20" spans="1:17">
      <c r="A20" s="7" t="s">
        <v>14</v>
      </c>
      <c r="B20" s="8"/>
      <c r="C20" s="8"/>
      <c r="D20" s="8"/>
      <c r="E20" s="8"/>
      <c r="F20" s="8"/>
      <c r="G20" s="9">
        <f>G19</f>
        <v>0.93658060013956734</v>
      </c>
      <c r="H20" s="9">
        <f>100%-G20</f>
        <v>6.3419399860432657E-2</v>
      </c>
      <c r="I20" s="43">
        <f>I9</f>
        <v>186000</v>
      </c>
      <c r="J20" s="41">
        <f>I20*H20</f>
        <v>11796.008374040473</v>
      </c>
      <c r="K20" s="42">
        <f>J20*K12</f>
        <v>8257.2058618283318</v>
      </c>
      <c r="L20" s="43">
        <f>L9</f>
        <v>186000</v>
      </c>
      <c r="M20" s="41">
        <f>L20*H20</f>
        <v>11796.008374040473</v>
      </c>
      <c r="N20" s="42">
        <f>M20*70%</f>
        <v>8257.2058618283318</v>
      </c>
      <c r="O20" s="43">
        <f>O9</f>
        <v>186000</v>
      </c>
      <c r="P20" s="41">
        <f>O20*H20</f>
        <v>11796.008374040473</v>
      </c>
      <c r="Q20" s="42">
        <f>P20*85%</f>
        <v>10026.607117934402</v>
      </c>
    </row>
    <row r="21" spans="1:17" ht="19.2">
      <c r="I21" s="38"/>
      <c r="J21" s="25"/>
      <c r="K21" s="44"/>
      <c r="L21" s="38"/>
      <c r="M21" s="25"/>
      <c r="N21" s="44"/>
      <c r="O21" s="38"/>
      <c r="P21" s="25"/>
      <c r="Q21" s="44"/>
    </row>
    <row r="22" spans="1:17" ht="28.8">
      <c r="A22" s="1" t="s">
        <v>15</v>
      </c>
      <c r="I22" s="38"/>
      <c r="J22" s="25"/>
      <c r="K22" s="44"/>
      <c r="L22" s="38"/>
      <c r="M22" s="25"/>
      <c r="N22" s="44"/>
      <c r="O22" s="38"/>
      <c r="P22" s="25"/>
      <c r="Q22" s="44"/>
    </row>
    <row r="23" spans="1:17" ht="19.2">
      <c r="A23" s="1" t="s">
        <v>16</v>
      </c>
      <c r="B23" s="22">
        <v>0.1</v>
      </c>
      <c r="C23" s="22">
        <v>0.1</v>
      </c>
      <c r="D23" s="22">
        <v>0.1</v>
      </c>
      <c r="E23" s="22">
        <v>0.35</v>
      </c>
      <c r="F23" s="22">
        <v>0.35</v>
      </c>
      <c r="I23" s="38"/>
      <c r="J23" s="25"/>
      <c r="K23" s="44"/>
      <c r="L23" s="38"/>
      <c r="M23" s="25"/>
      <c r="N23" s="44"/>
      <c r="O23" s="38"/>
      <c r="P23" s="25"/>
      <c r="Q23" s="44"/>
    </row>
    <row r="24" spans="1:17" ht="28.8">
      <c r="A24" s="1" t="s">
        <v>17</v>
      </c>
      <c r="B24" s="3">
        <f>B23*B11</f>
        <v>9.5774647887323941E-2</v>
      </c>
      <c r="C24" s="3">
        <f>C23*C11</f>
        <v>9.4736842105263161E-2</v>
      </c>
      <c r="D24" s="3">
        <f>D23*D11</f>
        <v>9.555555555555556E-2</v>
      </c>
      <c r="E24" s="3">
        <f>E23*E11</f>
        <v>0.31975069252077559</v>
      </c>
      <c r="F24" s="3">
        <f>F23*F11</f>
        <v>0.33108108108108109</v>
      </c>
      <c r="G24" s="3">
        <f>SUM(B24:F24)</f>
        <v>0.9368988191499994</v>
      </c>
      <c r="I24" s="38"/>
      <c r="J24" s="25"/>
      <c r="K24" s="44"/>
      <c r="L24" s="38"/>
      <c r="M24" s="25"/>
      <c r="N24" s="44"/>
      <c r="O24" s="38"/>
      <c r="P24" s="25"/>
      <c r="Q24" s="44"/>
    </row>
    <row r="25" spans="1:17" ht="15" thickBot="1">
      <c r="A25" s="7" t="s">
        <v>14</v>
      </c>
      <c r="B25" s="8"/>
      <c r="C25" s="8"/>
      <c r="D25" s="8"/>
      <c r="E25" s="8"/>
      <c r="F25" s="8"/>
      <c r="G25" s="9">
        <f>G24</f>
        <v>0.9368988191499994</v>
      </c>
      <c r="H25" s="9">
        <f>100%-G25</f>
        <v>6.3101180850000604E-2</v>
      </c>
      <c r="I25" s="46">
        <f>I9</f>
        <v>186000</v>
      </c>
      <c r="J25" s="47">
        <f>I25*H25</f>
        <v>11736.819638100113</v>
      </c>
      <c r="K25" s="48">
        <f>J25*K12</f>
        <v>8215.7737466700783</v>
      </c>
      <c r="L25" s="46">
        <f>L9</f>
        <v>186000</v>
      </c>
      <c r="M25" s="47">
        <f>L25*H25</f>
        <v>11736.819638100113</v>
      </c>
      <c r="N25" s="48">
        <f>M25*70%</f>
        <v>8215.7737466700783</v>
      </c>
      <c r="O25" s="46">
        <f>O9</f>
        <v>186000</v>
      </c>
      <c r="P25" s="47">
        <f>O25*H25</f>
        <v>11736.819638100113</v>
      </c>
      <c r="Q25" s="48">
        <f>P25*85%</f>
        <v>9976.2966923850963</v>
      </c>
    </row>
    <row r="26" spans="1:17" ht="19.2">
      <c r="J26" s="15"/>
    </row>
    <row r="27" spans="1:17" ht="19.2">
      <c r="J27" s="15"/>
    </row>
    <row r="28" spans="1:17" ht="19.2">
      <c r="J28" s="15"/>
    </row>
    <row r="29" spans="1:17" ht="19.2">
      <c r="J29" s="15"/>
    </row>
    <row r="30" spans="1:17" ht="19.2">
      <c r="J30" s="15"/>
    </row>
    <row r="31" spans="1:17" ht="19.2">
      <c r="J31" s="15"/>
    </row>
    <row r="32" spans="1:17" ht="19.2">
      <c r="J32" s="15"/>
    </row>
    <row r="33" spans="10:10" ht="19.2">
      <c r="J33" s="15"/>
    </row>
    <row r="34" spans="10:10" ht="19.2">
      <c r="J34" s="15"/>
    </row>
    <row r="35" spans="10:10" ht="19.2">
      <c r="J35" s="15"/>
    </row>
    <row r="36" spans="10:10" ht="19.2">
      <c r="J36" s="15"/>
    </row>
    <row r="37" spans="10:10" ht="19.2">
      <c r="J37" s="15"/>
    </row>
    <row r="38" spans="10:10" ht="19.2">
      <c r="J38" s="15"/>
    </row>
    <row r="39" spans="10:10" ht="19.2">
      <c r="J39" s="15"/>
    </row>
    <row r="40" spans="10:10" ht="19.2">
      <c r="J40" s="15"/>
    </row>
    <row r="41" spans="10:10" ht="19.2">
      <c r="J41" s="15"/>
    </row>
    <row r="42" spans="10:10" ht="19.2">
      <c r="J42" s="15"/>
    </row>
    <row r="43" spans="10:10" ht="19.2">
      <c r="J43" s="15"/>
    </row>
    <row r="44" spans="10:10" ht="19.2">
      <c r="J44" s="15"/>
    </row>
    <row r="45" spans="10:10" ht="19.2">
      <c r="J45" s="15"/>
    </row>
    <row r="46" spans="10:10" ht="19.2">
      <c r="J46" s="15"/>
    </row>
    <row r="47" spans="10:10" ht="19.2">
      <c r="J47" s="15"/>
    </row>
    <row r="48" spans="10:10" ht="19.2">
      <c r="J48" s="15"/>
    </row>
    <row r="49" spans="10:10" ht="19.2">
      <c r="J49" s="15"/>
    </row>
    <row r="50" spans="10:10" ht="19.2">
      <c r="J50" s="15"/>
    </row>
    <row r="51" spans="10:10" ht="19.2">
      <c r="J51" s="15"/>
    </row>
    <row r="52" spans="10:10" ht="19.2">
      <c r="J52" s="15"/>
    </row>
    <row r="53" spans="10:10" ht="19.2">
      <c r="J53" s="15"/>
    </row>
    <row r="54" spans="10:10" ht="19.2">
      <c r="J54" s="15"/>
    </row>
    <row r="55" spans="10:10" ht="19.2">
      <c r="J55" s="15"/>
    </row>
    <row r="56" spans="10:10" ht="19.2">
      <c r="J56" s="15"/>
    </row>
    <row r="57" spans="10:10" ht="19.2">
      <c r="J57" s="15"/>
    </row>
    <row r="58" spans="10:10" ht="19.2">
      <c r="J58" s="15"/>
    </row>
    <row r="59" spans="10:10" ht="19.2">
      <c r="J59" s="15"/>
    </row>
    <row r="60" spans="10:10" ht="19.2">
      <c r="J60" s="15"/>
    </row>
    <row r="61" spans="10:10" ht="19.2">
      <c r="J61" s="15"/>
    </row>
    <row r="62" spans="10:10" ht="19.2">
      <c r="J62" s="15"/>
    </row>
    <row r="63" spans="10:10" ht="19.2">
      <c r="J63" s="15"/>
    </row>
    <row r="64" spans="10:10" ht="19.2">
      <c r="J64" s="15"/>
    </row>
    <row r="65" spans="10:10" ht="19.2">
      <c r="J65" s="15"/>
    </row>
    <row r="66" spans="10:10" ht="19.2">
      <c r="J66" s="15"/>
    </row>
    <row r="67" spans="10:10" ht="19.2">
      <c r="J67" s="15"/>
    </row>
    <row r="68" spans="10:10" ht="19.2">
      <c r="J68" s="15"/>
    </row>
    <row r="69" spans="10:10" ht="19.2">
      <c r="J69" s="15"/>
    </row>
    <row r="70" spans="10:10" ht="19.2">
      <c r="J70" s="15"/>
    </row>
    <row r="71" spans="10:10" ht="19.2">
      <c r="J71" s="15"/>
    </row>
    <row r="72" spans="10:10" ht="19.2">
      <c r="J72" s="15"/>
    </row>
    <row r="73" spans="10:10" ht="19.2">
      <c r="J73" s="15"/>
    </row>
    <row r="74" spans="10:10" ht="19.2">
      <c r="J74" s="15"/>
    </row>
    <row r="75" spans="10:10" ht="19.2">
      <c r="J75" s="15"/>
    </row>
    <row r="76" spans="10:10" ht="19.2">
      <c r="J76" s="15"/>
    </row>
    <row r="77" spans="10:10" ht="19.2">
      <c r="J77" s="15"/>
    </row>
    <row r="78" spans="10:10" ht="19.2">
      <c r="J78" s="15"/>
    </row>
    <row r="79" spans="10:10" ht="19.2">
      <c r="J79" s="15"/>
    </row>
    <row r="80" spans="10:10" ht="19.2">
      <c r="J80" s="15"/>
    </row>
    <row r="81" spans="10:10" ht="19.2">
      <c r="J81" s="15"/>
    </row>
    <row r="82" spans="10:10" ht="19.2">
      <c r="J82" s="15"/>
    </row>
    <row r="83" spans="10:10" ht="19.2">
      <c r="J83" s="15"/>
    </row>
    <row r="84" spans="10:10" ht="19.2">
      <c r="J84" s="15"/>
    </row>
    <row r="85" spans="10:10" ht="19.2">
      <c r="J85" s="15"/>
    </row>
    <row r="86" spans="10:10" ht="19.2">
      <c r="J86" s="15"/>
    </row>
    <row r="87" spans="10:10" ht="19.2">
      <c r="J87" s="15"/>
    </row>
    <row r="88" spans="10:10" ht="19.2">
      <c r="J88" s="15"/>
    </row>
    <row r="89" spans="10:10" ht="19.2">
      <c r="J89" s="15"/>
    </row>
    <row r="90" spans="10:10" ht="19.2">
      <c r="J90" s="15"/>
    </row>
    <row r="91" spans="10:10" ht="19.2">
      <c r="J91" s="15"/>
    </row>
    <row r="92" spans="10:10" ht="19.2">
      <c r="J92" s="15"/>
    </row>
    <row r="93" spans="10:10" ht="19.2">
      <c r="J93" s="15"/>
    </row>
    <row r="94" spans="10:10" ht="19.2">
      <c r="J94" s="15"/>
    </row>
    <row r="95" spans="10:10" ht="19.2">
      <c r="J95" s="15"/>
    </row>
    <row r="96" spans="10:10" ht="19.2">
      <c r="J96" s="15"/>
    </row>
    <row r="97" spans="10:10" ht="19.2">
      <c r="J97" s="15"/>
    </row>
    <row r="98" spans="10:10" ht="19.2">
      <c r="J98" s="15"/>
    </row>
    <row r="99" spans="10:10" ht="19.2">
      <c r="J99" s="15"/>
    </row>
    <row r="100" spans="10:10" ht="19.2">
      <c r="J100" s="15"/>
    </row>
    <row r="101" spans="10:10" ht="19.2">
      <c r="J101" s="15"/>
    </row>
    <row r="102" spans="10:10" ht="19.2">
      <c r="J102" s="15"/>
    </row>
    <row r="103" spans="10:10" ht="19.2">
      <c r="J103" s="15"/>
    </row>
    <row r="104" spans="10:10" ht="19.2">
      <c r="J104" s="15"/>
    </row>
    <row r="105" spans="10:10" ht="19.2">
      <c r="J105" s="15"/>
    </row>
    <row r="106" spans="10:10" ht="19.2">
      <c r="J106" s="15"/>
    </row>
    <row r="107" spans="10:10" ht="19.2">
      <c r="J107" s="15"/>
    </row>
    <row r="108" spans="10:10" ht="19.2">
      <c r="J108" s="15"/>
    </row>
    <row r="109" spans="10:10" ht="19.2">
      <c r="J109" s="15"/>
    </row>
    <row r="110" spans="10:10" ht="19.2">
      <c r="J110" s="15"/>
    </row>
    <row r="111" spans="10:10" ht="19.2">
      <c r="J111" s="15"/>
    </row>
    <row r="112" spans="10:10" ht="19.2">
      <c r="J112" s="15"/>
    </row>
    <row r="113" spans="10:10" ht="19.2">
      <c r="J113" s="15"/>
    </row>
    <row r="114" spans="10:10" ht="19.2">
      <c r="J114" s="15"/>
    </row>
    <row r="115" spans="10:10" ht="19.2">
      <c r="J115" s="15"/>
    </row>
    <row r="116" spans="10:10" ht="19.2">
      <c r="J116" s="15"/>
    </row>
    <row r="117" spans="10:10" ht="19.2">
      <c r="J117" s="15"/>
    </row>
    <row r="118" spans="10:10" ht="19.2">
      <c r="J118" s="15"/>
    </row>
    <row r="119" spans="10:10" ht="19.2">
      <c r="J119" s="15"/>
    </row>
    <row r="120" spans="10:10" ht="19.2">
      <c r="J120" s="15"/>
    </row>
    <row r="121" spans="10:10" ht="19.2">
      <c r="J121" s="15"/>
    </row>
    <row r="122" spans="10:10" ht="19.2">
      <c r="J122" s="15"/>
    </row>
    <row r="123" spans="10:10" ht="19.2">
      <c r="J123" s="15"/>
    </row>
    <row r="124" spans="10:10" ht="19.2">
      <c r="J124" s="15"/>
    </row>
    <row r="125" spans="10:10" ht="19.2">
      <c r="J125" s="15"/>
    </row>
    <row r="126" spans="10:10" ht="19.2">
      <c r="J126" s="15"/>
    </row>
    <row r="127" spans="10:10" ht="19.2">
      <c r="J127" s="15"/>
    </row>
    <row r="128" spans="10:10" ht="19.2">
      <c r="J128" s="15"/>
    </row>
  </sheetData>
  <mergeCells count="2">
    <mergeCell ref="A3:Q3"/>
    <mergeCell ref="A1:Q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Pc-user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SOL04</cp:lastModifiedBy>
  <cp:lastPrinted>2017-03-02T12:51:35Z</cp:lastPrinted>
  <dcterms:created xsi:type="dcterms:W3CDTF">2016-02-01T16:09:26Z</dcterms:created>
  <dcterms:modified xsi:type="dcterms:W3CDTF">2017-03-03T07:56:20Z</dcterms:modified>
</cp:coreProperties>
</file>