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_Daniela\Downloads\"/>
    </mc:Choice>
  </mc:AlternateContent>
  <xr:revisionPtr revIDLastSave="0" documentId="8_{4A170B4A-606B-4568-BC2A-82DD32F04E1C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ICP" sheetId="1" r:id="rId1"/>
    <sheet name="TOSAP" sheetId="2" r:id="rId2"/>
    <sheet name="MERCATI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I14" i="3"/>
  <c r="H2" i="3"/>
  <c r="F40" i="2"/>
  <c r="F39" i="2"/>
  <c r="F38" i="2"/>
  <c r="F37" i="2"/>
  <c r="F36" i="2"/>
  <c r="F35" i="2"/>
  <c r="F34" i="2"/>
  <c r="F33" i="2"/>
  <c r="F31" i="2"/>
  <c r="F30" i="2"/>
  <c r="F29" i="2"/>
  <c r="F28" i="2"/>
  <c r="F11" i="2"/>
  <c r="F7" i="2"/>
  <c r="B40" i="2" l="1"/>
  <c r="B39" i="2"/>
  <c r="B37" i="2"/>
  <c r="B36" i="2"/>
  <c r="B35" i="2"/>
  <c r="B34" i="2"/>
  <c r="B32" i="2"/>
  <c r="B31" i="2"/>
  <c r="B30" i="2"/>
  <c r="B29" i="2"/>
  <c r="B11" i="2"/>
  <c r="C18" i="1" l="1"/>
  <c r="C57" i="1"/>
  <c r="C56" i="1"/>
  <c r="C55" i="1"/>
  <c r="C54" i="1"/>
  <c r="C53" i="1"/>
  <c r="C52" i="1"/>
  <c r="C51" i="1"/>
  <c r="C50" i="1"/>
  <c r="C49" i="1"/>
  <c r="C48" i="1"/>
  <c r="C47" i="1"/>
  <c r="C46" i="1"/>
  <c r="C63" i="1"/>
  <c r="I63" i="1"/>
  <c r="C64" i="1"/>
  <c r="I64" i="1"/>
  <c r="I65" i="1"/>
  <c r="I66" i="1"/>
  <c r="C43" i="1"/>
  <c r="C42" i="1"/>
  <c r="C41" i="1"/>
  <c r="C40" i="1"/>
  <c r="C39" i="1"/>
  <c r="C38" i="1"/>
  <c r="C37" i="1"/>
  <c r="C36" i="1"/>
  <c r="C35" i="1"/>
  <c r="C34" i="1"/>
  <c r="C33" i="1"/>
  <c r="C32" i="1"/>
  <c r="C19" i="1" l="1"/>
  <c r="C20" i="1"/>
  <c r="C21" i="1"/>
  <c r="C22" i="1"/>
  <c r="C23" i="1"/>
  <c r="C24" i="1"/>
  <c r="C25" i="1"/>
  <c r="C26" i="1"/>
  <c r="C27" i="1"/>
  <c r="C28" i="1"/>
  <c r="C29" i="1"/>
  <c r="I5" i="1"/>
  <c r="I6" i="1"/>
  <c r="I7" i="1"/>
  <c r="I8" i="1"/>
  <c r="I9" i="1"/>
  <c r="I10" i="1"/>
  <c r="I11" i="1"/>
  <c r="I12" i="1"/>
  <c r="I13" i="1"/>
  <c r="I4" i="1"/>
  <c r="Q9" i="1" l="1"/>
  <c r="Q8" i="1"/>
  <c r="Q3" i="1"/>
  <c r="Q4" i="1"/>
  <c r="B5" i="3" l="1"/>
  <c r="B4" i="3"/>
</calcChain>
</file>

<file path=xl/sharedStrings.xml><?xml version="1.0" encoding="utf-8"?>
<sst xmlns="http://schemas.openxmlformats.org/spreadsheetml/2006/main" count="305" uniqueCount="129">
  <si>
    <t>TOSAP</t>
  </si>
  <si>
    <t>TARIG ALIMENTARI (€ 0,066276 + € 0,092148)</t>
  </si>
  <si>
    <t>TARIG NON ALIMENTARI (€ 0,017048 + € 0,023662)</t>
  </si>
  <si>
    <t>Tariffa</t>
  </si>
  <si>
    <t>Coefficiente</t>
  </si>
  <si>
    <t>Tariffa Mercato Spuntisti</t>
  </si>
  <si>
    <t xml:space="preserve">Tariffa </t>
  </si>
  <si>
    <t xml:space="preserve">Descrizione </t>
  </si>
  <si>
    <t xml:space="preserve">TARIFFA ANNUALE </t>
  </si>
  <si>
    <t xml:space="preserve">TARIFFA GIORNALIERA PER OCCUPAZIONI </t>
  </si>
  <si>
    <t xml:space="preserve">TARIFFA GIORNALIERA PER ESPOSIZIONI PUBBLICITARIE </t>
  </si>
  <si>
    <t xml:space="preserve">TARIFFA CAVI E CONDUTTURE </t>
  </si>
  <si>
    <t>Canone Unico</t>
  </si>
  <si>
    <t>OCCUPAZIONI ANNUALI</t>
  </si>
  <si>
    <t xml:space="preserve">ZONA/CATEGORIA 1 </t>
  </si>
  <si>
    <t xml:space="preserve">ZONA/CATEGORIA 2 </t>
  </si>
  <si>
    <t>OCCUPAZIONI GIORNALIERE</t>
  </si>
  <si>
    <t>SERVIZI PUBBLICA UTILITA'</t>
  </si>
  <si>
    <t>PERMANENTE</t>
  </si>
  <si>
    <t>SUOLO GENERICO</t>
  </si>
  <si>
    <t xml:space="preserve">1° categoria </t>
  </si>
  <si>
    <t>CHIOSCHI/EDICOLE</t>
  </si>
  <si>
    <t>TENDE</t>
  </si>
  <si>
    <t>BOCCHE DI LUPO/FERITOIE</t>
  </si>
  <si>
    <t>PASSI CARRAI</t>
  </si>
  <si>
    <t>PASSI CARRAI A RASO CON DIVIETO DI SOSTA</t>
  </si>
  <si>
    <t>esenti</t>
  </si>
  <si>
    <t>PASSI CARRAI NON UTILIZZATI / INUTILIZZABILI</t>
  </si>
  <si>
    <t>1° categoria - sono esentati solo se viene rimosso il manufatto</t>
  </si>
  <si>
    <t>PASSI CARRAI DISTRIBUTORI</t>
  </si>
  <si>
    <t>PASSI CARRAI COSTRUITI DAL COMUNE</t>
  </si>
  <si>
    <t>1° categoria  - superficie complessiva mq. 9 parte eccedente tassata al 10%</t>
  </si>
  <si>
    <t>DISTRIBUTORI DI TABACCHI (AD UNITA')</t>
  </si>
  <si>
    <t>DISTRIBUTORI DI CARBURANTI</t>
  </si>
  <si>
    <t>SERBATOI DI CARBURANTE &lt; 3.000 LT</t>
  </si>
  <si>
    <t>SERBATOI DI CARBURANTE &gt; 3.000 LT</t>
  </si>
  <si>
    <t>ANTENNE TELEFONIA MOBILE</t>
  </si>
  <si>
    <t>TARI ALIMENTARI</t>
  </si>
  <si>
    <t>banchi di mercato generi alimentari tariffa annuale</t>
  </si>
  <si>
    <t>TARI NON ALIMENTARI</t>
  </si>
  <si>
    <t>banchi di mercato beni durevoli tariffa annuale</t>
  </si>
  <si>
    <t>TEMPORANEE</t>
  </si>
  <si>
    <t>Categoria</t>
  </si>
  <si>
    <t>Esposizioni Giornaliere</t>
  </si>
  <si>
    <t>Descrizione</t>
  </si>
  <si>
    <t xml:space="preserve">MEZZO PUBBL. OPACO ZONA 1 =&lt; 1 MQ </t>
  </si>
  <si>
    <t xml:space="preserve">MEZZO PUBBL. OPACO ZONA 1 &gt;1 E =&lt; 5,5 MQ </t>
  </si>
  <si>
    <t xml:space="preserve">MEZZO PUBBL. OPACO ZONA 1 &gt; 5,5 E =&lt; 8,5 MQ </t>
  </si>
  <si>
    <t xml:space="preserve">MEZZO PUBBL. OPACO ZONA 1 &gt; 8,5 MQ </t>
  </si>
  <si>
    <t xml:space="preserve">MEZZO PUBBL. LUM. ZONA 1 &gt; 5,5 E =&lt; 8,5 MQ </t>
  </si>
  <si>
    <t xml:space="preserve">MEZZO PUBBL. LUM. ZONA 1 &gt; 8,5 MQ </t>
  </si>
  <si>
    <t xml:space="preserve">PANNELLO LUM. ZONA 1 =&lt; 1 MQ </t>
  </si>
  <si>
    <t xml:space="preserve">PANNELLO LUM. ZONA 1 &gt; 1 MQ </t>
  </si>
  <si>
    <t>Esposizioni Annuali</t>
  </si>
  <si>
    <t xml:space="preserve">MEZZO PUBBL. OPACO ZONA 1 &gt; 1 MQ E =&lt; 5,5 MQ </t>
  </si>
  <si>
    <t>MEZZO PUBBL. OPACO ZONA 1 &gt; 5,5 MQ E =&lt; 8,5 MQ</t>
  </si>
  <si>
    <t>MEZZO PUBBL. OPACO ZONA 1 &gt; 8,5 MQ</t>
  </si>
  <si>
    <t xml:space="preserve">MEZZO PUBBL. LUM. ZONA 1 =&lt; 1 MQ </t>
  </si>
  <si>
    <t xml:space="preserve">MEZZO PUBBL. LUM. ZONA 1 &gt; 1 MQ E =&lt; 5,5 MQ </t>
  </si>
  <si>
    <t xml:space="preserve">MEZZO PUBBL. LUM. ZONA 1 &gt; 5,5 MQ E =&lt; 8,5 MQ </t>
  </si>
  <si>
    <t xml:space="preserve">MEZZO PUBBL. LUM. ZONA 1 =&lt; 1 MQ  </t>
  </si>
  <si>
    <t xml:space="preserve">MEZZO PUBBL. LUM. ZONA 1 &gt;1 E =&lt; 5,5 MQ </t>
  </si>
  <si>
    <t xml:space="preserve">DISTRIBUZIONE VOLANTINI ZONA 1 </t>
  </si>
  <si>
    <t>AFFISSIONI ZONA 1 MANIF. 70X100</t>
  </si>
  <si>
    <t xml:space="preserve">AFFISSIONI ZONA 1 MANIF. &gt; MQ 1 </t>
  </si>
  <si>
    <t>Pubbliche affissioni</t>
  </si>
  <si>
    <t>Tariffe STANDARD</t>
  </si>
  <si>
    <t>ICP</t>
  </si>
  <si>
    <t>Tariffa primi 10 giorni (a foglio)</t>
  </si>
  <si>
    <t xml:space="preserve">AFFISSIONI &gt;70X100 </t>
  </si>
  <si>
    <t>AFFISSIONI MANIF. 70X100</t>
  </si>
  <si>
    <t>+50%</t>
  </si>
  <si>
    <t>Descrizioni</t>
  </si>
  <si>
    <t>Esposizione Annuale</t>
  </si>
  <si>
    <t>Esposizioni 1 mese</t>
  </si>
  <si>
    <t>STRISCIONI ZONA 1 (MIN 15GG)</t>
  </si>
  <si>
    <t>Tariffa al Giorno</t>
  </si>
  <si>
    <t>Confronto</t>
  </si>
  <si>
    <t>Tariffa giornaliera</t>
  </si>
  <si>
    <t>ok</t>
  </si>
  <si>
    <t>Giovedì</t>
  </si>
  <si>
    <t>CU</t>
  </si>
  <si>
    <t>CU 50%</t>
  </si>
  <si>
    <t>CU 75%</t>
  </si>
  <si>
    <t>Anno/10</t>
  </si>
  <si>
    <t>comma 822</t>
  </si>
  <si>
    <t>30xCoefficiente</t>
  </si>
  <si>
    <t>0,60xCoeff/3,6</t>
  </si>
  <si>
    <t>MANIF. &gt; MQ 1  - formati 8/12 fg</t>
  </si>
  <si>
    <t>formati +12 fg</t>
  </si>
  <si>
    <t>+100%</t>
  </si>
  <si>
    <t>0,60xCoef</t>
  </si>
  <si>
    <t>PER PERIODI SUCCESSIVI</t>
  </si>
  <si>
    <t xml:space="preserve">DIRITTO URGENZA </t>
  </si>
  <si>
    <t>Esposizioni 2 mesi</t>
  </si>
  <si>
    <t>Esposizioni 3 mesi</t>
  </si>
  <si>
    <t>veicoli????</t>
  </si>
  <si>
    <t>veicoli conto proprio</t>
  </si>
  <si>
    <t>AUTOVEICOLI</t>
  </si>
  <si>
    <t>MOTOVEICOLI</t>
  </si>
  <si>
    <t>VEICOLO CON RIMORCHIO</t>
  </si>
  <si>
    <t>esenti x nuovo canone unico giusto?</t>
  </si>
  <si>
    <t>SPAZI RISERVATI A CARICO SCARICO MERCI, PARCHEGGI PRIVATI</t>
  </si>
  <si>
    <t>MEZZI PUBBLICITARI</t>
  </si>
  <si>
    <t>ESPOSIZION MERCE ESTERNO NEGOZIO SU SUPPORTI O ALLA RINFUSA</t>
  </si>
  <si>
    <t>ARREDO URBANO(CESTINI, PENISLINE, OROLOGI, FIORIERE, QUADRI TURISTICI, DISTRIBUTORI AUTOMATICI, BLANCE, TRANSENNE)</t>
  </si>
  <si>
    <t>PONTEGGI, PER LAVORI EDILI</t>
  </si>
  <si>
    <t>Occupazione ordinaria del suolo;</t>
  </si>
  <si>
    <t>Occupazione ordinaria del soprassuolo;</t>
  </si>
  <si>
    <t>Banchi di vendita e simili, con concessione per posto fisso, sia nelle aree mercatali che in altri luoghi pubblici( escluse le tende sporgenti);</t>
  </si>
  <si>
    <t>Banchi di vendita e simili non titolari di concessione per posto fisso(spuntisti);</t>
  </si>
  <si>
    <t>Banchi di vendita e simili in occasione di fiere e festeggiamenti;</t>
  </si>
  <si>
    <t>Esposizione di merce all’esterno di negozi su appositi espositori o alla rinfusa e simili;</t>
  </si>
  <si>
    <t>Ponteggi, attrezzature e materiali necessari all’effettuazione di lavori edili, scavi, reinterri( comprese le occupazioni con i mezzi operativi) e simili;</t>
  </si>
  <si>
    <t>Spettacoli viaggianti e circensi, manifestazioni politiche, culturali, religiose e sportive</t>
  </si>
  <si>
    <t>Striscioni pubblicitari esposti trasversalmente alle vie e piazze pubbliche;</t>
  </si>
  <si>
    <t>Dehors, ombrelloni, tavolini e sedie all’esterno di pubblici esercizi e simili;</t>
  </si>
  <si>
    <t>Mezzi pubblicitari di qualunque tipo infissi al suolo;</t>
  </si>
  <si>
    <t>Tende parasole sporgenti da bancarelle e simili;</t>
  </si>
  <si>
    <t>Insegne pubblicitarie a bandiera e mezzi pubblicitari aventi dimensioni volumetriche non infissi al suolo;</t>
  </si>
  <si>
    <t>???</t>
  </si>
  <si>
    <t>Dubbi:</t>
  </si>
  <si>
    <t>coeff</t>
  </si>
  <si>
    <t>TARIFFA COMPLETA CON STANDARD 0,6</t>
  </si>
  <si>
    <t>tariffa COMPLETA  CON standard 30</t>
  </si>
  <si>
    <t>MERCATO  - GIOVEDI'</t>
  </si>
  <si>
    <t>Coefficiente Mercato Fisso</t>
  </si>
  <si>
    <t>non ce piu….come faccio a spalmarlo sulle tariffe…???</t>
  </si>
  <si>
    <t>se lo metto sul coefficiente, poi in automatico viene applicato anche agli altri utenti delle affissioni senza urgenza..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</si>
</sst>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€&quot;\ * #,##0.00_-;\-&quot;€&quot;\ * #,##0.00_-;_-&quot;€&quot;\ * &quot;-&quot;??_-;_-@_-"/>
    <numFmt numFmtId="165" formatCode="0.000000"/>
    <numFmt numFmtId="166" formatCode="0.000"/>
    <numFmt numFmtId="167" formatCode="0.00000"/>
    <numFmt numFmtId="168" formatCode="_-&quot;€&quot;\ * #,##0.000_-;\-&quot;€&quot;\ * #,##0.000_-;_-&quot;€&quot;\ 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color rgb="FF444444"/>
      <name val="Arial Unicode MS"/>
    </font>
    <font>
      <sz val="10"/>
      <name val="Arial"/>
    </font>
    <font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140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/>
    <xf numFmtId="166" fontId="0" fillId="0" borderId="0" xfId="0" applyNumberFormat="1"/>
    <xf numFmtId="164" fontId="3" fillId="0" borderId="0" xfId="1" applyFont="1" applyBorder="1" applyAlignment="1">
      <alignment vertical="center"/>
    </xf>
    <xf numFmtId="0" fontId="0" fillId="0" borderId="9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3" xfId="0" applyBorder="1"/>
    <xf numFmtId="166" fontId="0" fillId="0" borderId="14" xfId="0" applyNumberFormat="1" applyBorder="1" applyAlignment="1">
      <alignment horizontal="center"/>
    </xf>
    <xf numFmtId="0" fontId="0" fillId="0" borderId="15" xfId="0" applyBorder="1"/>
    <xf numFmtId="166" fontId="0" fillId="0" borderId="18" xfId="0" applyNumberFormat="1" applyBorder="1" applyAlignment="1">
      <alignment horizontal="center"/>
    </xf>
    <xf numFmtId="166" fontId="0" fillId="0" borderId="19" xfId="0" applyNumberFormat="1" applyBorder="1" applyAlignment="1">
      <alignment horizontal="center"/>
    </xf>
    <xf numFmtId="166" fontId="0" fillId="0" borderId="20" xfId="0" applyNumberFormat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166" fontId="0" fillId="0" borderId="12" xfId="0" applyNumberFormat="1" applyBorder="1"/>
    <xf numFmtId="166" fontId="0" fillId="0" borderId="3" xfId="0" applyNumberFormat="1" applyBorder="1"/>
    <xf numFmtId="166" fontId="0" fillId="0" borderId="14" xfId="0" applyNumberFormat="1" applyBorder="1"/>
    <xf numFmtId="166" fontId="0" fillId="0" borderId="16" xfId="0" applyNumberFormat="1" applyBorder="1"/>
    <xf numFmtId="166" fontId="0" fillId="0" borderId="17" xfId="0" applyNumberFormat="1" applyBorder="1"/>
    <xf numFmtId="164" fontId="3" fillId="0" borderId="2" xfId="1" applyFont="1" applyBorder="1"/>
    <xf numFmtId="164" fontId="3" fillId="0" borderId="12" xfId="1" applyFont="1" applyBorder="1" applyAlignment="1">
      <alignment vertical="center"/>
    </xf>
    <xf numFmtId="164" fontId="3" fillId="0" borderId="3" xfId="1" applyFont="1" applyBorder="1" applyAlignment="1">
      <alignment vertical="center"/>
    </xf>
    <xf numFmtId="164" fontId="3" fillId="0" borderId="13" xfId="1" applyFont="1" applyBorder="1"/>
    <xf numFmtId="164" fontId="3" fillId="0" borderId="14" xfId="1" applyFont="1" applyBorder="1" applyAlignment="1">
      <alignment vertical="center"/>
    </xf>
    <xf numFmtId="164" fontId="3" fillId="0" borderId="14" xfId="1" applyFont="1" applyBorder="1" applyAlignment="1">
      <alignment horizontal="justify" vertical="justify"/>
    </xf>
    <xf numFmtId="164" fontId="3" fillId="0" borderId="14" xfId="1" applyFont="1" applyBorder="1" applyAlignment="1">
      <alignment vertical="center" wrapText="1"/>
    </xf>
    <xf numFmtId="164" fontId="3" fillId="0" borderId="15" xfId="1" applyFont="1" applyBorder="1"/>
    <xf numFmtId="164" fontId="3" fillId="0" borderId="16" xfId="1" applyFont="1" applyBorder="1" applyAlignment="1">
      <alignment vertical="center"/>
    </xf>
    <xf numFmtId="164" fontId="3" fillId="0" borderId="17" xfId="1" applyFont="1" applyBorder="1" applyAlignment="1">
      <alignment vertical="center"/>
    </xf>
    <xf numFmtId="0" fontId="0" fillId="0" borderId="0" xfId="0" applyAlignment="1">
      <alignment vertical="center"/>
    </xf>
    <xf numFmtId="0" fontId="0" fillId="6" borderId="9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9" fontId="0" fillId="0" borderId="0" xfId="0" applyNumberFormat="1"/>
    <xf numFmtId="0" fontId="0" fillId="3" borderId="13" xfId="0" applyFill="1" applyBorder="1" applyAlignment="1">
      <alignment horizontal="center"/>
    </xf>
    <xf numFmtId="2" fontId="0" fillId="3" borderId="0" xfId="0" applyNumberFormat="1" applyFill="1" applyAlignment="1">
      <alignment vertical="center" wrapText="1"/>
    </xf>
    <xf numFmtId="2" fontId="0" fillId="3" borderId="1" xfId="0" applyNumberFormat="1" applyFill="1" applyBorder="1" applyAlignment="1">
      <alignment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166" fontId="0" fillId="0" borderId="18" xfId="0" applyNumberFormat="1" applyBorder="1" applyAlignment="1">
      <alignment horizontal="center" vertical="center"/>
    </xf>
    <xf numFmtId="166" fontId="0" fillId="0" borderId="19" xfId="0" applyNumberFormat="1" applyBorder="1" applyAlignment="1">
      <alignment horizontal="center" vertical="center"/>
    </xf>
    <xf numFmtId="166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vertical="center"/>
    </xf>
    <xf numFmtId="166" fontId="0" fillId="0" borderId="20" xfId="0" applyNumberFormat="1" applyBorder="1" applyAlignment="1">
      <alignment horizontal="center" vertical="center"/>
    </xf>
    <xf numFmtId="166" fontId="0" fillId="0" borderId="17" xfId="0" applyNumberFormat="1" applyBorder="1" applyAlignment="1">
      <alignment horizontal="center" vertical="center"/>
    </xf>
    <xf numFmtId="0" fontId="0" fillId="3" borderId="18" xfId="0" applyFill="1" applyBorder="1" applyAlignment="1">
      <alignment horizontal="center"/>
    </xf>
    <xf numFmtId="0" fontId="2" fillId="2" borderId="18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4" fillId="0" borderId="5" xfId="1" applyNumberFormat="1" applyFont="1" applyBorder="1" applyAlignment="1">
      <alignment wrapText="1"/>
    </xf>
    <xf numFmtId="165" fontId="4" fillId="0" borderId="6" xfId="1" applyNumberFormat="1" applyFont="1" applyBorder="1" applyAlignment="1">
      <alignment vertical="center"/>
    </xf>
    <xf numFmtId="165" fontId="0" fillId="0" borderId="19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166" fontId="0" fillId="12" borderId="1" xfId="0" applyNumberFormat="1" applyFill="1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5" fillId="0" borderId="0" xfId="0" applyFont="1" applyAlignment="1">
      <alignment horizontal="left" vertical="center" indent="2"/>
    </xf>
    <xf numFmtId="167" fontId="0" fillId="0" borderId="0" xfId="0" applyNumberFormat="1"/>
    <xf numFmtId="166" fontId="0" fillId="0" borderId="21" xfId="0" applyNumberFormat="1" applyBorder="1"/>
    <xf numFmtId="166" fontId="0" fillId="0" borderId="21" xfId="0" applyNumberFormat="1" applyBorder="1" applyAlignment="1">
      <alignment horizontal="center"/>
    </xf>
    <xf numFmtId="2" fontId="0" fillId="3" borderId="1" xfId="0" applyNumberForma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166" fontId="0" fillId="13" borderId="18" xfId="0" applyNumberFormat="1" applyFill="1" applyBorder="1" applyAlignment="1">
      <alignment horizontal="center"/>
    </xf>
    <xf numFmtId="166" fontId="0" fillId="13" borderId="19" xfId="0" applyNumberFormat="1" applyFill="1" applyBorder="1" applyAlignment="1">
      <alignment horizontal="center"/>
    </xf>
    <xf numFmtId="0" fontId="0" fillId="2" borderId="22" xfId="0" applyFill="1" applyBorder="1"/>
    <xf numFmtId="0" fontId="0" fillId="2" borderId="6" xfId="0" applyFill="1" applyBorder="1"/>
    <xf numFmtId="0" fontId="0" fillId="2" borderId="8" xfId="0" applyFill="1" applyBorder="1"/>
    <xf numFmtId="0" fontId="0" fillId="0" borderId="4" xfId="0" applyBorder="1"/>
    <xf numFmtId="0" fontId="0" fillId="0" borderId="8" xfId="0" applyBorder="1"/>
    <xf numFmtId="0" fontId="0" fillId="0" borderId="6" xfId="0" applyBorder="1"/>
    <xf numFmtId="0" fontId="0" fillId="0" borderId="22" xfId="0" applyBorder="1"/>
    <xf numFmtId="0" fontId="0" fillId="0" borderId="27" xfId="0" applyBorder="1"/>
    <xf numFmtId="168" fontId="0" fillId="0" borderId="26" xfId="1" applyNumberFormat="1" applyFont="1" applyBorder="1"/>
    <xf numFmtId="168" fontId="0" fillId="0" borderId="21" xfId="1" applyNumberFormat="1" applyFont="1" applyBorder="1"/>
    <xf numFmtId="168" fontId="0" fillId="0" borderId="24" xfId="1" applyNumberFormat="1" applyFont="1" applyBorder="1"/>
    <xf numFmtId="168" fontId="0" fillId="0" borderId="25" xfId="1" applyNumberFormat="1" applyFont="1" applyBorder="1"/>
    <xf numFmtId="168" fontId="0" fillId="0" borderId="23" xfId="1" applyNumberFormat="1" applyFont="1" applyBorder="1"/>
    <xf numFmtId="166" fontId="0" fillId="2" borderId="3" xfId="0" applyNumberFormat="1" applyFill="1" applyBorder="1" applyAlignment="1">
      <alignment horizontal="center" vertical="center"/>
    </xf>
    <xf numFmtId="166" fontId="0" fillId="2" borderId="14" xfId="0" applyNumberFormat="1" applyFill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0" fontId="7" fillId="0" borderId="9" xfId="2" applyFont="1" applyBorder="1" applyAlignment="1">
      <alignment horizontal="justify" vertical="top" wrapText="1"/>
    </xf>
    <xf numFmtId="0" fontId="7" fillId="0" borderId="20" xfId="2" applyFont="1" applyBorder="1" applyAlignment="1">
      <alignment horizontal="justify" vertical="top" wrapText="1"/>
    </xf>
    <xf numFmtId="0" fontId="7" fillId="0" borderId="16" xfId="2" applyFont="1" applyBorder="1" applyAlignment="1">
      <alignment horizontal="justify" vertical="top" wrapText="1"/>
    </xf>
    <xf numFmtId="0" fontId="0" fillId="3" borderId="3" xfId="0" applyFill="1" applyBorder="1" applyAlignment="1">
      <alignment horizontal="center"/>
    </xf>
    <xf numFmtId="164" fontId="3" fillId="0" borderId="21" xfId="1" applyFont="1" applyBorder="1" applyAlignment="1">
      <alignment vertical="center"/>
    </xf>
    <xf numFmtId="166" fontId="2" fillId="11" borderId="9" xfId="0" applyNumberFormat="1" applyFont="1" applyFill="1" applyBorder="1" applyAlignment="1">
      <alignment horizontal="center"/>
    </xf>
    <xf numFmtId="165" fontId="2" fillId="11" borderId="11" xfId="0" applyNumberFormat="1" applyFont="1" applyFill="1" applyBorder="1" applyAlignment="1">
      <alignment horizontal="center"/>
    </xf>
    <xf numFmtId="2" fontId="3" fillId="0" borderId="12" xfId="1" applyNumberFormat="1" applyFont="1" applyBorder="1" applyAlignment="1">
      <alignment vertical="center"/>
    </xf>
    <xf numFmtId="2" fontId="3" fillId="0" borderId="0" xfId="1" applyNumberFormat="1" applyFont="1" applyBorder="1" applyAlignment="1">
      <alignment vertical="center"/>
    </xf>
    <xf numFmtId="2" fontId="3" fillId="0" borderId="16" xfId="1" applyNumberFormat="1" applyFont="1" applyBorder="1" applyAlignment="1">
      <alignment vertical="center"/>
    </xf>
    <xf numFmtId="2" fontId="0" fillId="0" borderId="0" xfId="0" applyNumberFormat="1"/>
    <xf numFmtId="2" fontId="7" fillId="0" borderId="9" xfId="2" applyNumberFormat="1" applyFont="1" applyBorder="1" applyAlignment="1">
      <alignment horizontal="justify" vertical="top" wrapText="1"/>
    </xf>
    <xf numFmtId="2" fontId="7" fillId="0" borderId="16" xfId="2" applyNumberFormat="1" applyFont="1" applyBorder="1" applyAlignment="1">
      <alignment horizontal="justify" vertical="top" wrapText="1"/>
    </xf>
    <xf numFmtId="49" fontId="4" fillId="2" borderId="5" xfId="1" applyNumberFormat="1" applyFont="1" applyFill="1" applyBorder="1" applyAlignment="1">
      <alignment horizontal="left" wrapText="1"/>
    </xf>
    <xf numFmtId="165" fontId="4" fillId="2" borderId="6" xfId="1" applyNumberFormat="1" applyFont="1" applyFill="1" applyBorder="1" applyAlignment="1">
      <alignment vertical="center"/>
    </xf>
    <xf numFmtId="49" fontId="4" fillId="2" borderId="7" xfId="1" applyNumberFormat="1" applyFont="1" applyFill="1" applyBorder="1" applyAlignment="1">
      <alignment wrapText="1"/>
    </xf>
    <xf numFmtId="165" fontId="4" fillId="2" borderId="8" xfId="1" applyNumberFormat="1" applyFont="1" applyFill="1" applyBorder="1" applyAlignment="1">
      <alignment vertic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6" fontId="2" fillId="10" borderId="9" xfId="0" applyNumberFormat="1" applyFont="1" applyFill="1" applyBorder="1" applyAlignment="1">
      <alignment horizontal="center"/>
    </xf>
    <xf numFmtId="166" fontId="2" fillId="10" borderId="11" xfId="0" applyNumberFormat="1" applyFont="1" applyFill="1" applyBorder="1" applyAlignment="1">
      <alignment horizontal="center"/>
    </xf>
  </cellXfs>
  <cellStyles count="3">
    <cellStyle name="Normale" xfId="0" builtinId="0"/>
    <cellStyle name="Normale 2" xfId="2" xr:uid="{00000000-0005-0000-0000-000001000000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52"/>
  <sheetViews>
    <sheetView topLeftCell="A43" workbookViewId="0">
      <selection activeCell="F71" sqref="F71"/>
    </sheetView>
  </sheetViews>
  <sheetFormatPr defaultRowHeight="15"/>
  <cols>
    <col min="1" max="1" width="47.28515625" bestFit="1" customWidth="1"/>
    <col min="2" max="2" width="11.85546875" customWidth="1"/>
    <col min="3" max="3" width="19.28515625" style="1" customWidth="1"/>
    <col min="5" max="5" width="52.7109375" bestFit="1" customWidth="1"/>
    <col min="6" max="6" width="15.85546875" customWidth="1"/>
    <col min="7" max="7" width="12" bestFit="1" customWidth="1"/>
    <col min="9" max="9" width="21.42578125" customWidth="1"/>
    <col min="13" max="13" width="26.140625" bestFit="1" customWidth="1"/>
  </cols>
  <sheetData>
    <row r="1" spans="1:17" ht="15.75" thickBot="1">
      <c r="A1" s="113" t="s">
        <v>67</v>
      </c>
      <c r="B1" s="114"/>
      <c r="E1" s="117" t="s">
        <v>12</v>
      </c>
      <c r="F1" s="118"/>
      <c r="G1" s="119"/>
      <c r="I1" s="115" t="s">
        <v>77</v>
      </c>
    </row>
    <row r="2" spans="1:17" ht="15.75" thickBot="1">
      <c r="A2" s="110" t="s">
        <v>73</v>
      </c>
      <c r="B2" s="112"/>
      <c r="E2" s="120" t="s">
        <v>53</v>
      </c>
      <c r="F2" s="121"/>
      <c r="G2" s="122"/>
      <c r="I2" s="116"/>
      <c r="M2" t="s">
        <v>13</v>
      </c>
      <c r="N2" s="3"/>
      <c r="O2" s="3"/>
    </row>
    <row r="3" spans="1:17" ht="15.75" thickBot="1">
      <c r="A3" s="40" t="s">
        <v>72</v>
      </c>
      <c r="B3" s="18" t="s">
        <v>6</v>
      </c>
      <c r="E3" s="14" t="s">
        <v>44</v>
      </c>
      <c r="F3" s="15" t="s">
        <v>3</v>
      </c>
      <c r="G3" s="16" t="s">
        <v>4</v>
      </c>
      <c r="I3" s="43" t="s">
        <v>86</v>
      </c>
      <c r="M3" t="s">
        <v>14</v>
      </c>
      <c r="N3" s="3">
        <v>41.85</v>
      </c>
      <c r="O3" s="3">
        <v>0.83699999999999997</v>
      </c>
      <c r="Q3">
        <f>50*O3</f>
        <v>41.85</v>
      </c>
    </row>
    <row r="4" spans="1:17" ht="15.75" thickBot="1">
      <c r="A4" s="8" t="s">
        <v>45</v>
      </c>
      <c r="B4" s="11">
        <v>11.36</v>
      </c>
      <c r="E4" s="8" t="s">
        <v>45</v>
      </c>
      <c r="F4" s="11">
        <v>11.36</v>
      </c>
      <c r="G4" s="77">
        <v>0.379</v>
      </c>
      <c r="I4" s="75">
        <f>30*G4</f>
        <v>11.370000000000001</v>
      </c>
      <c r="M4" t="s">
        <v>15</v>
      </c>
      <c r="N4" s="3">
        <v>31</v>
      </c>
      <c r="O4" s="3">
        <v>0.62</v>
      </c>
      <c r="Q4">
        <f>50*O4</f>
        <v>31</v>
      </c>
    </row>
    <row r="5" spans="1:17" ht="15.75" thickBot="1">
      <c r="A5" s="8" t="s">
        <v>46</v>
      </c>
      <c r="B5" s="12">
        <v>13.63</v>
      </c>
      <c r="E5" s="8" t="s">
        <v>46</v>
      </c>
      <c r="F5" s="12">
        <v>13.63</v>
      </c>
      <c r="G5" s="78">
        <v>0.45440000000000003</v>
      </c>
      <c r="I5" s="75">
        <f t="shared" ref="I5:I13" si="0">30*G5</f>
        <v>13.632000000000001</v>
      </c>
      <c r="M5" t="s">
        <v>17</v>
      </c>
      <c r="N5" s="3">
        <v>1</v>
      </c>
      <c r="O5" s="3">
        <v>1</v>
      </c>
    </row>
    <row r="6" spans="1:17" ht="15.75" thickBot="1">
      <c r="A6" s="8" t="s">
        <v>47</v>
      </c>
      <c r="B6" s="12">
        <v>20.45</v>
      </c>
      <c r="E6" s="8" t="s">
        <v>47</v>
      </c>
      <c r="F6" s="12">
        <v>20.45</v>
      </c>
      <c r="G6" s="78">
        <v>0.68169999999999997</v>
      </c>
      <c r="I6" s="75">
        <f t="shared" si="0"/>
        <v>20.451000000000001</v>
      </c>
      <c r="N6" s="3"/>
      <c r="O6" s="3"/>
    </row>
    <row r="7" spans="1:17" ht="15.75" thickBot="1">
      <c r="A7" s="8" t="s">
        <v>48</v>
      </c>
      <c r="B7" s="12">
        <v>27.27</v>
      </c>
      <c r="E7" s="8" t="s">
        <v>48</v>
      </c>
      <c r="F7" s="12">
        <v>27.27</v>
      </c>
      <c r="G7" s="79">
        <v>0.74239999999999995</v>
      </c>
      <c r="I7" s="75">
        <f t="shared" si="0"/>
        <v>22.271999999999998</v>
      </c>
      <c r="M7" t="s">
        <v>16</v>
      </c>
      <c r="N7" s="3"/>
      <c r="O7" s="3"/>
    </row>
    <row r="8" spans="1:17" ht="15.75" thickBot="1">
      <c r="A8" s="8" t="s">
        <v>60</v>
      </c>
      <c r="B8" s="12">
        <v>22.72</v>
      </c>
      <c r="E8" s="8" t="s">
        <v>60</v>
      </c>
      <c r="F8" s="12">
        <v>22.72</v>
      </c>
      <c r="G8" s="77">
        <v>0.75739999999999996</v>
      </c>
      <c r="I8" s="75">
        <f t="shared" si="0"/>
        <v>22.721999999999998</v>
      </c>
      <c r="M8" t="s">
        <v>14</v>
      </c>
      <c r="N8" s="3">
        <v>3.09</v>
      </c>
      <c r="O8" s="3">
        <v>2.5750000000000002</v>
      </c>
      <c r="Q8">
        <f>O8*1.2</f>
        <v>3.0900000000000003</v>
      </c>
    </row>
    <row r="9" spans="1:17" ht="15.75" thickBot="1">
      <c r="A9" s="8" t="s">
        <v>61</v>
      </c>
      <c r="B9" s="12">
        <v>27.27</v>
      </c>
      <c r="E9" s="8" t="s">
        <v>61</v>
      </c>
      <c r="F9" s="12">
        <v>27.27</v>
      </c>
      <c r="G9" s="79">
        <v>0.74239999999999995</v>
      </c>
      <c r="I9" s="75">
        <f t="shared" si="0"/>
        <v>22.271999999999998</v>
      </c>
      <c r="M9" t="s">
        <v>15</v>
      </c>
      <c r="N9" s="3">
        <v>2.06</v>
      </c>
      <c r="O9" s="3">
        <v>1.7170000000000001</v>
      </c>
      <c r="Q9">
        <f>O9*1.2</f>
        <v>2.0604</v>
      </c>
    </row>
    <row r="10" spans="1:17" ht="15.75" thickBot="1">
      <c r="A10" s="8" t="s">
        <v>49</v>
      </c>
      <c r="B10" s="12">
        <v>34.090000000000003</v>
      </c>
      <c r="E10" s="8" t="s">
        <v>49</v>
      </c>
      <c r="F10" s="12">
        <v>34.090000000000003</v>
      </c>
      <c r="G10" s="78">
        <v>1.1359999999999999</v>
      </c>
      <c r="I10" s="75">
        <f t="shared" si="0"/>
        <v>34.08</v>
      </c>
    </row>
    <row r="11" spans="1:17" ht="15.75" thickBot="1">
      <c r="A11" s="8" t="s">
        <v>50</v>
      </c>
      <c r="B11" s="12">
        <v>40.9</v>
      </c>
      <c r="E11" s="8" t="s">
        <v>50</v>
      </c>
      <c r="F11" s="12">
        <v>40.9</v>
      </c>
      <c r="G11" s="79">
        <v>1.3634999999999999</v>
      </c>
      <c r="I11" s="75">
        <f t="shared" si="0"/>
        <v>40.905000000000001</v>
      </c>
    </row>
    <row r="12" spans="1:17" ht="15.75" thickBot="1">
      <c r="A12" s="8" t="s">
        <v>51</v>
      </c>
      <c r="B12" s="12">
        <v>33.049999999999997</v>
      </c>
      <c r="E12" s="8" t="s">
        <v>51</v>
      </c>
      <c r="F12" s="12">
        <v>33.049999999999997</v>
      </c>
      <c r="G12" s="78">
        <v>1.1020000000000001</v>
      </c>
      <c r="I12" s="75">
        <f t="shared" si="0"/>
        <v>33.06</v>
      </c>
    </row>
    <row r="13" spans="1:17" ht="15.75" thickBot="1">
      <c r="A13" s="10" t="s">
        <v>52</v>
      </c>
      <c r="B13" s="13">
        <v>39.659999999999997</v>
      </c>
      <c r="E13" s="10" t="s">
        <v>52</v>
      </c>
      <c r="F13" s="13">
        <v>39.659999999999997</v>
      </c>
      <c r="G13" s="77">
        <v>1.3220000000000001</v>
      </c>
      <c r="I13" s="75">
        <f t="shared" si="0"/>
        <v>39.660000000000004</v>
      </c>
    </row>
    <row r="14" spans="1:17" ht="22.5" customHeight="1">
      <c r="B14" s="12"/>
      <c r="E14" s="8"/>
      <c r="F14" s="11"/>
      <c r="G14" s="9"/>
      <c r="I14" s="76"/>
    </row>
    <row r="15" spans="1:17" ht="15.75" thickBot="1">
      <c r="C15" s="1" t="s">
        <v>84</v>
      </c>
      <c r="F15" s="3"/>
      <c r="G15" s="3"/>
      <c r="I15" s="3"/>
    </row>
    <row r="16" spans="1:17" ht="15.75" thickBot="1">
      <c r="A16" s="110" t="s">
        <v>74</v>
      </c>
      <c r="B16" s="112"/>
      <c r="E16" s="120" t="s">
        <v>43</v>
      </c>
      <c r="F16" s="121"/>
      <c r="G16" s="122"/>
      <c r="I16" s="59" t="s">
        <v>77</v>
      </c>
    </row>
    <row r="17" spans="1:13" ht="15.75" thickBot="1">
      <c r="A17" s="18" t="s">
        <v>72</v>
      </c>
      <c r="B17" s="58" t="s">
        <v>6</v>
      </c>
      <c r="C17" s="58" t="s">
        <v>76</v>
      </c>
      <c r="E17" s="14" t="s">
        <v>44</v>
      </c>
      <c r="F17" s="15" t="s">
        <v>3</v>
      </c>
      <c r="G17" s="16" t="s">
        <v>4</v>
      </c>
      <c r="I17" s="6" t="s">
        <v>87</v>
      </c>
      <c r="K17" s="39"/>
    </row>
    <row r="18" spans="1:13">
      <c r="A18" s="8" t="s">
        <v>45</v>
      </c>
      <c r="B18" s="85">
        <v>1.1399999999999999</v>
      </c>
      <c r="C18" s="72">
        <f>B18*10/365</f>
        <v>3.1232876712328762E-2</v>
      </c>
      <c r="E18" s="8" t="s">
        <v>45</v>
      </c>
      <c r="F18" s="85">
        <v>1.1399999999999999</v>
      </c>
      <c r="G18" s="83">
        <v>6.87</v>
      </c>
      <c r="I18" s="1"/>
    </row>
    <row r="19" spans="1:13">
      <c r="A19" s="8" t="s">
        <v>54</v>
      </c>
      <c r="B19" s="85">
        <v>1.36</v>
      </c>
      <c r="C19" s="72">
        <f t="shared" ref="C19:C29" si="1">B19*10/365</f>
        <v>3.7260273972602745E-2</v>
      </c>
      <c r="E19" s="8" t="s">
        <v>54</v>
      </c>
      <c r="F19" s="85">
        <v>1.36</v>
      </c>
      <c r="G19" s="83">
        <v>8.19</v>
      </c>
      <c r="I19" s="1" t="s">
        <v>85</v>
      </c>
    </row>
    <row r="20" spans="1:13">
      <c r="A20" s="8" t="s">
        <v>55</v>
      </c>
      <c r="B20" s="86">
        <v>2.0499999999999998</v>
      </c>
      <c r="C20" s="72">
        <f t="shared" si="1"/>
        <v>5.6164383561643834E-2</v>
      </c>
      <c r="E20" s="8" t="s">
        <v>55</v>
      </c>
      <c r="F20" s="86">
        <v>2.0499999999999998</v>
      </c>
      <c r="G20" s="82">
        <v>8.52</v>
      </c>
      <c r="I20" s="1"/>
    </row>
    <row r="21" spans="1:13" ht="15.75" thickBot="1">
      <c r="A21" s="8" t="s">
        <v>56</v>
      </c>
      <c r="B21" s="88">
        <v>2.73</v>
      </c>
      <c r="C21" s="72">
        <f t="shared" si="1"/>
        <v>7.4794520547945206E-2</v>
      </c>
      <c r="E21" s="8" t="s">
        <v>56</v>
      </c>
      <c r="F21" s="88">
        <v>2.73</v>
      </c>
      <c r="G21" s="84">
        <v>11.36</v>
      </c>
      <c r="I21" s="1"/>
    </row>
    <row r="22" spans="1:13">
      <c r="A22" s="8" t="s">
        <v>57</v>
      </c>
      <c r="B22" s="89">
        <v>2.2799999999999998</v>
      </c>
      <c r="C22" s="72">
        <f t="shared" si="1"/>
        <v>6.2465753424657523E-2</v>
      </c>
      <c r="E22" s="8" t="s">
        <v>57</v>
      </c>
      <c r="F22" s="89">
        <v>2.2799999999999998</v>
      </c>
      <c r="G22" s="80">
        <v>11.36</v>
      </c>
      <c r="I22" s="1"/>
    </row>
    <row r="23" spans="1:13">
      <c r="A23" s="8" t="s">
        <v>58</v>
      </c>
      <c r="B23" s="86">
        <v>2.73</v>
      </c>
      <c r="C23" s="72">
        <f t="shared" si="1"/>
        <v>7.4794520547945206E-2</v>
      </c>
      <c r="E23" s="8" t="s">
        <v>58</v>
      </c>
      <c r="F23" s="86">
        <v>2.73</v>
      </c>
      <c r="G23" s="82">
        <v>11.36</v>
      </c>
      <c r="I23" s="1"/>
      <c r="M23" s="69"/>
    </row>
    <row r="24" spans="1:13">
      <c r="A24" s="8" t="s">
        <v>59</v>
      </c>
      <c r="B24" s="85">
        <v>3.41</v>
      </c>
      <c r="C24" s="72">
        <f t="shared" si="1"/>
        <v>9.3424657534246586E-2</v>
      </c>
      <c r="E24" s="8" t="s">
        <v>59</v>
      </c>
      <c r="F24" s="85">
        <v>3.41</v>
      </c>
      <c r="G24" s="83">
        <v>14.2</v>
      </c>
      <c r="I24" s="1"/>
      <c r="M24" s="69"/>
    </row>
    <row r="25" spans="1:13" ht="15.75" thickBot="1">
      <c r="A25" s="8" t="s">
        <v>50</v>
      </c>
      <c r="B25" s="87">
        <v>4.09</v>
      </c>
      <c r="C25" s="72">
        <f t="shared" si="1"/>
        <v>0.11205479452054794</v>
      </c>
      <c r="E25" s="8" t="s">
        <v>50</v>
      </c>
      <c r="F25" s="87">
        <v>4.09</v>
      </c>
      <c r="G25" s="81">
        <v>17.04</v>
      </c>
      <c r="I25" s="1"/>
      <c r="M25" s="69"/>
    </row>
    <row r="26" spans="1:13">
      <c r="A26" s="8" t="s">
        <v>62</v>
      </c>
      <c r="B26" s="71">
        <v>3.8730000000000002</v>
      </c>
      <c r="C26" s="72">
        <f t="shared" si="1"/>
        <v>0.10610958904109589</v>
      </c>
      <c r="E26" s="8"/>
      <c r="F26" s="86"/>
      <c r="G26" s="82"/>
      <c r="I26" s="1"/>
    </row>
    <row r="27" spans="1:13" ht="15.75" thickBot="1">
      <c r="A27" s="8" t="s">
        <v>75</v>
      </c>
      <c r="B27" s="71">
        <v>5.8090000000000002</v>
      </c>
      <c r="C27" s="72">
        <f t="shared" si="1"/>
        <v>0.15915068493150686</v>
      </c>
      <c r="E27" s="8"/>
      <c r="F27" s="87"/>
      <c r="G27" s="81"/>
      <c r="I27" s="1"/>
    </row>
    <row r="28" spans="1:13">
      <c r="A28" s="8" t="s">
        <v>51</v>
      </c>
      <c r="B28" s="71">
        <v>3.31</v>
      </c>
      <c r="C28" s="72">
        <f t="shared" si="1"/>
        <v>9.0684931506849323E-2</v>
      </c>
      <c r="E28" s="8"/>
      <c r="F28" s="12"/>
      <c r="G28" s="9"/>
      <c r="I28" s="1"/>
    </row>
    <row r="29" spans="1:13" ht="15.75" thickBot="1">
      <c r="A29" s="10" t="s">
        <v>52</v>
      </c>
      <c r="B29" s="71">
        <v>3.97</v>
      </c>
      <c r="C29" s="72">
        <f t="shared" si="1"/>
        <v>0.10876712328767124</v>
      </c>
      <c r="E29" s="10"/>
      <c r="F29" s="12"/>
      <c r="G29" s="9"/>
      <c r="I29" s="1"/>
    </row>
    <row r="30" spans="1:13" ht="15.75" thickBot="1">
      <c r="A30" s="110" t="s">
        <v>94</v>
      </c>
      <c r="B30" s="112"/>
      <c r="E30" s="120" t="s">
        <v>43</v>
      </c>
      <c r="F30" s="121"/>
      <c r="G30" s="122"/>
      <c r="I30" s="59" t="s">
        <v>77</v>
      </c>
    </row>
    <row r="31" spans="1:13" ht="15.75" thickBot="1">
      <c r="A31" s="18" t="s">
        <v>72</v>
      </c>
      <c r="B31" s="58" t="s">
        <v>6</v>
      </c>
      <c r="C31" s="58" t="s">
        <v>76</v>
      </c>
      <c r="E31" s="14" t="s">
        <v>44</v>
      </c>
      <c r="F31" s="15" t="s">
        <v>3</v>
      </c>
      <c r="G31" s="16" t="s">
        <v>4</v>
      </c>
      <c r="I31" s="6" t="s">
        <v>87</v>
      </c>
      <c r="K31" s="39"/>
    </row>
    <row r="32" spans="1:13">
      <c r="A32" s="8" t="s">
        <v>45</v>
      </c>
      <c r="B32" s="85">
        <v>2.2799999999999998</v>
      </c>
      <c r="C32" s="72">
        <f>B32*10/365</f>
        <v>6.2465753424657523E-2</v>
      </c>
      <c r="E32" s="8" t="s">
        <v>45</v>
      </c>
      <c r="F32" s="85">
        <v>2.2799999999999998</v>
      </c>
      <c r="G32" s="83">
        <v>6.87</v>
      </c>
      <c r="I32" s="1"/>
    </row>
    <row r="33" spans="1:13">
      <c r="A33" s="8" t="s">
        <v>54</v>
      </c>
      <c r="B33" s="85">
        <v>2.73</v>
      </c>
      <c r="C33" s="72">
        <f t="shared" ref="C33:C43" si="2">B33*10/365</f>
        <v>7.4794520547945206E-2</v>
      </c>
      <c r="E33" s="8" t="s">
        <v>54</v>
      </c>
      <c r="F33" s="85">
        <v>2.73</v>
      </c>
      <c r="G33" s="83">
        <v>8.19</v>
      </c>
      <c r="I33" s="1" t="s">
        <v>85</v>
      </c>
    </row>
    <row r="34" spans="1:13">
      <c r="A34" s="8" t="s">
        <v>55</v>
      </c>
      <c r="B34" s="86">
        <v>4.09</v>
      </c>
      <c r="C34" s="72">
        <f t="shared" si="2"/>
        <v>0.11205479452054794</v>
      </c>
      <c r="E34" s="8" t="s">
        <v>55</v>
      </c>
      <c r="F34" s="86">
        <v>4.09</v>
      </c>
      <c r="G34" s="82">
        <v>8.52</v>
      </c>
      <c r="I34" s="1"/>
    </row>
    <row r="35" spans="1:13" ht="15.75" thickBot="1">
      <c r="A35" s="8" t="s">
        <v>56</v>
      </c>
      <c r="B35" s="88">
        <v>5.45</v>
      </c>
      <c r="C35" s="72">
        <f t="shared" si="2"/>
        <v>0.14931506849315068</v>
      </c>
      <c r="E35" s="8" t="s">
        <v>56</v>
      </c>
      <c r="F35" s="88">
        <v>5.45</v>
      </c>
      <c r="G35" s="84">
        <v>11.36</v>
      </c>
      <c r="I35" s="1"/>
    </row>
    <row r="36" spans="1:13">
      <c r="A36" s="8" t="s">
        <v>57</v>
      </c>
      <c r="B36" s="89">
        <v>4.5599999999999996</v>
      </c>
      <c r="C36" s="72">
        <f t="shared" si="2"/>
        <v>0.12493150684931505</v>
      </c>
      <c r="E36" s="8" t="s">
        <v>57</v>
      </c>
      <c r="F36" s="89">
        <v>4.5599999999999996</v>
      </c>
      <c r="G36" s="80">
        <v>11.36</v>
      </c>
      <c r="I36" s="1"/>
    </row>
    <row r="37" spans="1:13">
      <c r="A37" s="8" t="s">
        <v>58</v>
      </c>
      <c r="B37" s="86">
        <v>5.45</v>
      </c>
      <c r="C37" s="72">
        <f t="shared" si="2"/>
        <v>0.14931506849315068</v>
      </c>
      <c r="E37" s="8" t="s">
        <v>58</v>
      </c>
      <c r="F37" s="86">
        <v>5.45</v>
      </c>
      <c r="G37" s="82">
        <v>11.36</v>
      </c>
      <c r="I37" s="1"/>
      <c r="M37" s="69"/>
    </row>
    <row r="38" spans="1:13">
      <c r="A38" s="8" t="s">
        <v>59</v>
      </c>
      <c r="B38" s="85">
        <v>6.82</v>
      </c>
      <c r="C38" s="72">
        <f t="shared" si="2"/>
        <v>0.18684931506849317</v>
      </c>
      <c r="E38" s="8" t="s">
        <v>59</v>
      </c>
      <c r="F38" s="85">
        <v>6.82</v>
      </c>
      <c r="G38" s="83">
        <v>14.2</v>
      </c>
      <c r="I38" s="1"/>
      <c r="M38" s="69"/>
    </row>
    <row r="39" spans="1:13" ht="15.75" thickBot="1">
      <c r="A39" s="8" t="s">
        <v>50</v>
      </c>
      <c r="B39" s="87">
        <v>8.18</v>
      </c>
      <c r="C39" s="72">
        <f t="shared" si="2"/>
        <v>0.22410958904109587</v>
      </c>
      <c r="E39" s="8" t="s">
        <v>50</v>
      </c>
      <c r="F39" s="87">
        <v>8.18</v>
      </c>
      <c r="G39" s="81">
        <v>17.04</v>
      </c>
      <c r="I39" s="1"/>
      <c r="M39" s="69"/>
    </row>
    <row r="40" spans="1:13">
      <c r="A40" s="8" t="s">
        <v>62</v>
      </c>
      <c r="B40" s="71"/>
      <c r="C40" s="72">
        <f t="shared" si="2"/>
        <v>0</v>
      </c>
      <c r="E40" s="8"/>
      <c r="F40" s="86"/>
      <c r="G40" s="82"/>
      <c r="I40" s="1"/>
    </row>
    <row r="41" spans="1:13" ht="15.75" thickBot="1">
      <c r="A41" s="8" t="s">
        <v>75</v>
      </c>
      <c r="B41" s="71"/>
      <c r="C41" s="72">
        <f t="shared" si="2"/>
        <v>0</v>
      </c>
      <c r="E41" s="8"/>
      <c r="F41" s="87"/>
      <c r="G41" s="81"/>
      <c r="I41" s="1"/>
    </row>
    <row r="42" spans="1:13">
      <c r="A42" s="8" t="s">
        <v>51</v>
      </c>
      <c r="B42" s="71">
        <v>6.61</v>
      </c>
      <c r="C42" s="72">
        <f t="shared" si="2"/>
        <v>0.18109589041095892</v>
      </c>
      <c r="E42" s="8"/>
      <c r="F42" s="12"/>
      <c r="G42" s="9"/>
      <c r="I42" s="1"/>
    </row>
    <row r="43" spans="1:13" ht="15.75" thickBot="1">
      <c r="A43" s="10" t="s">
        <v>52</v>
      </c>
      <c r="B43" s="71">
        <v>7.93</v>
      </c>
      <c r="C43" s="72">
        <f t="shared" si="2"/>
        <v>0.21726027397260272</v>
      </c>
      <c r="E43" s="10"/>
      <c r="F43" s="12"/>
      <c r="G43" s="9"/>
      <c r="I43" s="1"/>
    </row>
    <row r="44" spans="1:13" ht="15.75" thickBot="1">
      <c r="A44" s="110" t="s">
        <v>95</v>
      </c>
      <c r="B44" s="112"/>
      <c r="E44" s="120" t="s">
        <v>43</v>
      </c>
      <c r="F44" s="121"/>
      <c r="G44" s="122"/>
      <c r="I44" s="59" t="s">
        <v>77</v>
      </c>
    </row>
    <row r="45" spans="1:13" ht="15.75" thickBot="1">
      <c r="A45" s="18" t="s">
        <v>72</v>
      </c>
      <c r="B45" s="58" t="s">
        <v>6</v>
      </c>
      <c r="C45" s="58" t="s">
        <v>76</v>
      </c>
      <c r="E45" s="14" t="s">
        <v>44</v>
      </c>
      <c r="F45" s="15" t="s">
        <v>3</v>
      </c>
      <c r="G45" s="16" t="s">
        <v>4</v>
      </c>
      <c r="I45" s="6" t="s">
        <v>87</v>
      </c>
      <c r="K45" s="39"/>
    </row>
    <row r="46" spans="1:13">
      <c r="A46" s="8" t="s">
        <v>45</v>
      </c>
      <c r="B46" s="85">
        <v>3.42</v>
      </c>
      <c r="C46" s="72">
        <f>B46*10/365</f>
        <v>9.3698630136986302E-2</v>
      </c>
      <c r="E46" s="8" t="s">
        <v>45</v>
      </c>
      <c r="F46" s="85">
        <v>1.1399999999999999</v>
      </c>
      <c r="G46" s="83">
        <v>6.87</v>
      </c>
      <c r="I46" s="1"/>
    </row>
    <row r="47" spans="1:13">
      <c r="A47" s="8" t="s">
        <v>54</v>
      </c>
      <c r="B47" s="85">
        <v>4.09</v>
      </c>
      <c r="C47" s="72">
        <f t="shared" ref="C47:C57" si="3">B47*10/365</f>
        <v>0.11205479452054794</v>
      </c>
      <c r="E47" s="8" t="s">
        <v>54</v>
      </c>
      <c r="F47" s="85">
        <v>1.36</v>
      </c>
      <c r="G47" s="83">
        <v>8.19</v>
      </c>
      <c r="I47" s="1" t="s">
        <v>85</v>
      </c>
    </row>
    <row r="48" spans="1:13">
      <c r="A48" s="8" t="s">
        <v>55</v>
      </c>
      <c r="B48" s="86">
        <v>6.14</v>
      </c>
      <c r="C48" s="72">
        <f t="shared" si="3"/>
        <v>0.16821917808219178</v>
      </c>
      <c r="E48" s="8" t="s">
        <v>55</v>
      </c>
      <c r="F48" s="86">
        <v>2.0499999999999998</v>
      </c>
      <c r="G48" s="82">
        <v>8.52</v>
      </c>
      <c r="I48" s="1"/>
    </row>
    <row r="49" spans="1:13" ht="15.75" thickBot="1">
      <c r="A49" s="8" t="s">
        <v>56</v>
      </c>
      <c r="B49" s="88">
        <v>8.18</v>
      </c>
      <c r="C49" s="72">
        <f t="shared" si="3"/>
        <v>0.22410958904109587</v>
      </c>
      <c r="E49" s="8" t="s">
        <v>56</v>
      </c>
      <c r="F49" s="88">
        <v>2.73</v>
      </c>
      <c r="G49" s="84">
        <v>11.36</v>
      </c>
      <c r="I49" s="1"/>
    </row>
    <row r="50" spans="1:13">
      <c r="A50" s="8" t="s">
        <v>57</v>
      </c>
      <c r="B50" s="89">
        <v>6.84</v>
      </c>
      <c r="C50" s="72">
        <f t="shared" si="3"/>
        <v>0.1873972602739726</v>
      </c>
      <c r="E50" s="8" t="s">
        <v>57</v>
      </c>
      <c r="F50" s="89">
        <v>2.2799999999999998</v>
      </c>
      <c r="G50" s="80">
        <v>11.36</v>
      </c>
      <c r="I50" s="1"/>
    </row>
    <row r="51" spans="1:13">
      <c r="A51" s="8" t="s">
        <v>58</v>
      </c>
      <c r="B51" s="86">
        <v>8.18</v>
      </c>
      <c r="C51" s="72">
        <f t="shared" si="3"/>
        <v>0.22410958904109587</v>
      </c>
      <c r="E51" s="8" t="s">
        <v>58</v>
      </c>
      <c r="F51" s="86">
        <v>2.73</v>
      </c>
      <c r="G51" s="82">
        <v>11.36</v>
      </c>
      <c r="I51" s="1"/>
      <c r="M51" s="69"/>
    </row>
    <row r="52" spans="1:13">
      <c r="A52" s="8" t="s">
        <v>59</v>
      </c>
      <c r="B52" s="85">
        <v>10.23</v>
      </c>
      <c r="C52" s="72">
        <f t="shared" si="3"/>
        <v>0.28027397260273978</v>
      </c>
      <c r="E52" s="8" t="s">
        <v>59</v>
      </c>
      <c r="F52" s="85">
        <v>3.41</v>
      </c>
      <c r="G52" s="83">
        <v>14.2</v>
      </c>
      <c r="I52" s="1"/>
      <c r="M52" s="69"/>
    </row>
    <row r="53" spans="1:13" ht="15.75" thickBot="1">
      <c r="A53" s="8" t="s">
        <v>50</v>
      </c>
      <c r="B53" s="87">
        <v>12.27</v>
      </c>
      <c r="C53" s="72">
        <f t="shared" si="3"/>
        <v>0.3361643835616438</v>
      </c>
      <c r="E53" s="8" t="s">
        <v>50</v>
      </c>
      <c r="F53" s="87">
        <v>4.09</v>
      </c>
      <c r="G53" s="81">
        <v>17.04</v>
      </c>
      <c r="I53" s="1"/>
      <c r="M53" s="69"/>
    </row>
    <row r="54" spans="1:13">
      <c r="A54" s="8" t="s">
        <v>62</v>
      </c>
      <c r="B54" s="71">
        <v>2.58</v>
      </c>
      <c r="C54" s="72">
        <f t="shared" si="3"/>
        <v>7.0684931506849319E-2</v>
      </c>
      <c r="E54" s="8"/>
      <c r="F54" s="86"/>
      <c r="G54" s="82"/>
      <c r="I54" s="1"/>
    </row>
    <row r="55" spans="1:13" ht="15.75" thickBot="1">
      <c r="A55" s="8" t="s">
        <v>75</v>
      </c>
      <c r="B55" s="71">
        <v>13.63</v>
      </c>
      <c r="C55" s="72">
        <f t="shared" si="3"/>
        <v>0.37342465753424658</v>
      </c>
      <c r="E55" s="8"/>
      <c r="F55" s="87"/>
      <c r="G55" s="81"/>
      <c r="I55" s="1"/>
    </row>
    <row r="56" spans="1:13">
      <c r="A56" s="8" t="s">
        <v>51</v>
      </c>
      <c r="B56" s="71">
        <v>9.92</v>
      </c>
      <c r="C56" s="72">
        <f t="shared" si="3"/>
        <v>0.27178082191780822</v>
      </c>
      <c r="E56" s="8"/>
      <c r="F56" s="12"/>
      <c r="G56" s="9"/>
      <c r="I56" s="1"/>
    </row>
    <row r="57" spans="1:13" ht="15.75" thickBot="1">
      <c r="A57" s="10" t="s">
        <v>52</v>
      </c>
      <c r="B57" s="71">
        <v>11.9</v>
      </c>
      <c r="C57" s="72">
        <f t="shared" si="3"/>
        <v>0.32602739726027397</v>
      </c>
      <c r="E57" s="10"/>
      <c r="F57" s="12"/>
      <c r="G57" s="9"/>
      <c r="I57" s="1"/>
    </row>
    <row r="58" spans="1:13">
      <c r="B58" s="3"/>
      <c r="C58" s="92"/>
      <c r="F58" s="92"/>
      <c r="G58" s="92"/>
      <c r="I58" s="1"/>
    </row>
    <row r="59" spans="1:13">
      <c r="B59" s="3"/>
      <c r="C59" s="92"/>
      <c r="F59" s="92"/>
      <c r="G59" s="92"/>
      <c r="I59" s="1"/>
    </row>
    <row r="60" spans="1:13" ht="15.75" thickBot="1">
      <c r="F60" s="3"/>
      <c r="G60" s="3"/>
      <c r="I60" s="3"/>
    </row>
    <row r="61" spans="1:13" ht="15.75" thickBot="1">
      <c r="A61" s="110" t="s">
        <v>65</v>
      </c>
      <c r="B61" s="111"/>
      <c r="C61" s="112"/>
      <c r="E61" s="120" t="s">
        <v>65</v>
      </c>
      <c r="F61" s="121"/>
      <c r="G61" s="122"/>
      <c r="I61" s="59" t="s">
        <v>77</v>
      </c>
    </row>
    <row r="62" spans="1:13" ht="45.75" thickBot="1">
      <c r="A62" s="41" t="s">
        <v>44</v>
      </c>
      <c r="B62" s="42" t="s">
        <v>68</v>
      </c>
      <c r="C62" s="73" t="s">
        <v>78</v>
      </c>
      <c r="D62" s="35"/>
      <c r="E62" s="36" t="s">
        <v>44</v>
      </c>
      <c r="F62" s="37" t="s">
        <v>3</v>
      </c>
      <c r="G62" s="38" t="s">
        <v>4</v>
      </c>
      <c r="I62" s="60" t="s">
        <v>91</v>
      </c>
    </row>
    <row r="63" spans="1:13" ht="36.75" customHeight="1" thickBot="1">
      <c r="A63" s="45" t="s">
        <v>69</v>
      </c>
      <c r="B63" s="46">
        <v>1.24</v>
      </c>
      <c r="C63" s="47">
        <f>B63/10</f>
        <v>0.124</v>
      </c>
      <c r="E63" s="48" t="s">
        <v>64</v>
      </c>
      <c r="F63" s="52">
        <v>0.124</v>
      </c>
      <c r="G63" s="90">
        <v>0.20599999999999999</v>
      </c>
      <c r="I63" s="52">
        <f>0.6*G63</f>
        <v>0.12359999999999999</v>
      </c>
      <c r="J63" t="s">
        <v>79</v>
      </c>
    </row>
    <row r="64" spans="1:13" ht="36.75" customHeight="1" thickBot="1">
      <c r="A64" s="48" t="s">
        <v>70</v>
      </c>
      <c r="B64" s="49">
        <v>1.03</v>
      </c>
      <c r="C64" s="47">
        <f>B64/10</f>
        <v>0.10300000000000001</v>
      </c>
      <c r="E64" s="48" t="s">
        <v>63</v>
      </c>
      <c r="F64" s="53">
        <v>0.10299999999999999</v>
      </c>
      <c r="G64" s="91">
        <v>0.17199999999999999</v>
      </c>
      <c r="I64" s="52">
        <f>0.6*G64</f>
        <v>0.10319999999999999</v>
      </c>
    </row>
    <row r="65" spans="1:10" ht="15.75" thickBot="1">
      <c r="A65" s="48" t="s">
        <v>88</v>
      </c>
      <c r="B65" s="51" t="s">
        <v>71</v>
      </c>
      <c r="C65" s="50"/>
      <c r="E65" s="48" t="s">
        <v>92</v>
      </c>
      <c r="F65" s="53">
        <v>3.1E-2</v>
      </c>
      <c r="G65" s="54">
        <v>5.0999999999999997E-2</v>
      </c>
      <c r="I65" s="52">
        <f>0.6*G65</f>
        <v>3.0599999999999995E-2</v>
      </c>
      <c r="J65" t="s">
        <v>79</v>
      </c>
    </row>
    <row r="66" spans="1:10" ht="15.75" thickBot="1">
      <c r="A66" s="10" t="s">
        <v>89</v>
      </c>
      <c r="B66" s="51" t="s">
        <v>90</v>
      </c>
      <c r="C66" s="74"/>
      <c r="F66" s="53">
        <v>3.6999999999999998E-2</v>
      </c>
      <c r="G66" s="54">
        <v>6.0999999999999999E-2</v>
      </c>
      <c r="I66" s="52">
        <f>0.6*G66</f>
        <v>3.6600000000000001E-2</v>
      </c>
    </row>
    <row r="67" spans="1:10" ht="15.75" thickBot="1">
      <c r="A67" s="35" t="s">
        <v>93</v>
      </c>
      <c r="B67">
        <v>25.82</v>
      </c>
      <c r="E67" s="55">
        <v>3</v>
      </c>
      <c r="F67" s="56">
        <v>25.82</v>
      </c>
      <c r="G67" s="57"/>
      <c r="I67" s="3"/>
    </row>
    <row r="68" spans="1:10">
      <c r="A68" s="1" t="s">
        <v>127</v>
      </c>
      <c r="B68" t="s">
        <v>128</v>
      </c>
      <c r="F68" s="3"/>
      <c r="G68" s="3"/>
    </row>
    <row r="69" spans="1:10">
      <c r="A69" s="35" t="s">
        <v>96</v>
      </c>
      <c r="E69" t="s">
        <v>101</v>
      </c>
      <c r="F69" s="3"/>
      <c r="G69" s="3"/>
    </row>
    <row r="70" spans="1:10">
      <c r="A70" t="s">
        <v>97</v>
      </c>
      <c r="F70" s="3"/>
      <c r="G70" s="3"/>
    </row>
    <row r="71" spans="1:10">
      <c r="A71" t="s">
        <v>98</v>
      </c>
      <c r="F71" s="70"/>
      <c r="G71" s="3"/>
    </row>
    <row r="72" spans="1:10">
      <c r="A72" t="s">
        <v>99</v>
      </c>
      <c r="F72" s="3"/>
      <c r="G72" s="3"/>
    </row>
    <row r="73" spans="1:10">
      <c r="A73" t="s">
        <v>100</v>
      </c>
      <c r="F73" s="3"/>
      <c r="G73" s="3"/>
    </row>
    <row r="74" spans="1:10">
      <c r="F74" s="3"/>
      <c r="G74" s="3"/>
    </row>
    <row r="75" spans="1:10">
      <c r="F75" s="2"/>
      <c r="G75" s="3"/>
    </row>
    <row r="76" spans="1:10">
      <c r="F76" s="3"/>
      <c r="G76" s="3"/>
    </row>
    <row r="77" spans="1:10">
      <c r="F77" s="3"/>
      <c r="G77" s="3"/>
    </row>
    <row r="78" spans="1:10">
      <c r="F78" s="3"/>
      <c r="G78" s="3"/>
    </row>
    <row r="79" spans="1:10">
      <c r="F79" s="3"/>
      <c r="G79" s="3"/>
    </row>
    <row r="80" spans="1:10">
      <c r="F80" s="3"/>
      <c r="G80" s="3"/>
    </row>
    <row r="81" spans="6:7">
      <c r="F81" s="3"/>
      <c r="G81" s="3"/>
    </row>
    <row r="82" spans="6:7">
      <c r="F82" s="3"/>
      <c r="G82" s="3"/>
    </row>
    <row r="83" spans="6:7">
      <c r="F83" s="3"/>
      <c r="G83" s="3"/>
    </row>
    <row r="84" spans="6:7">
      <c r="F84" s="3"/>
      <c r="G84" s="3"/>
    </row>
    <row r="85" spans="6:7">
      <c r="F85" s="3"/>
      <c r="G85" s="3"/>
    </row>
    <row r="86" spans="6:7">
      <c r="F86" s="3"/>
      <c r="G86" s="3"/>
    </row>
    <row r="87" spans="6:7">
      <c r="F87" s="3"/>
      <c r="G87" s="3"/>
    </row>
    <row r="88" spans="6:7">
      <c r="F88" s="3"/>
      <c r="G88" s="3"/>
    </row>
    <row r="89" spans="6:7">
      <c r="F89" s="3"/>
      <c r="G89" s="3"/>
    </row>
    <row r="90" spans="6:7">
      <c r="F90" s="3"/>
      <c r="G90" s="3"/>
    </row>
    <row r="91" spans="6:7">
      <c r="F91" s="3"/>
      <c r="G91" s="3"/>
    </row>
    <row r="92" spans="6:7">
      <c r="F92" s="3"/>
      <c r="G92" s="3"/>
    </row>
    <row r="93" spans="6:7">
      <c r="F93" s="3"/>
      <c r="G93" s="3"/>
    </row>
    <row r="94" spans="6:7">
      <c r="F94" s="3"/>
      <c r="G94" s="3"/>
    </row>
    <row r="95" spans="6:7">
      <c r="F95" s="3"/>
      <c r="G95" s="3"/>
    </row>
    <row r="96" spans="6:7">
      <c r="F96" s="3"/>
      <c r="G96" s="3"/>
    </row>
    <row r="97" spans="6:7">
      <c r="F97" s="3"/>
      <c r="G97" s="3"/>
    </row>
    <row r="98" spans="6:7">
      <c r="F98" s="3"/>
      <c r="G98" s="3"/>
    </row>
    <row r="99" spans="6:7">
      <c r="F99" s="3"/>
      <c r="G99" s="3"/>
    </row>
    <row r="100" spans="6:7">
      <c r="F100" s="3"/>
      <c r="G100" s="3"/>
    </row>
    <row r="101" spans="6:7">
      <c r="F101" s="3"/>
      <c r="G101" s="3"/>
    </row>
    <row r="102" spans="6:7">
      <c r="F102" s="3"/>
      <c r="G102" s="3"/>
    </row>
    <row r="103" spans="6:7">
      <c r="F103" s="3"/>
      <c r="G103" s="3"/>
    </row>
    <row r="104" spans="6:7">
      <c r="F104" s="3"/>
      <c r="G104" s="3"/>
    </row>
    <row r="105" spans="6:7">
      <c r="F105" s="3"/>
      <c r="G105" s="3"/>
    </row>
    <row r="106" spans="6:7">
      <c r="F106" s="3"/>
      <c r="G106" s="3"/>
    </row>
    <row r="107" spans="6:7">
      <c r="F107" s="3"/>
      <c r="G107" s="3"/>
    </row>
    <row r="108" spans="6:7">
      <c r="F108" s="3"/>
      <c r="G108" s="3"/>
    </row>
    <row r="109" spans="6:7">
      <c r="F109" s="3"/>
      <c r="G109" s="3"/>
    </row>
    <row r="110" spans="6:7">
      <c r="F110" s="3"/>
      <c r="G110" s="3"/>
    </row>
    <row r="111" spans="6:7">
      <c r="F111" s="3"/>
      <c r="G111" s="3"/>
    </row>
    <row r="112" spans="6:7">
      <c r="F112" s="3"/>
      <c r="G112" s="3"/>
    </row>
    <row r="113" spans="6:7">
      <c r="F113" s="3"/>
      <c r="G113" s="3"/>
    </row>
    <row r="114" spans="6:7">
      <c r="F114" s="3"/>
      <c r="G114" s="3"/>
    </row>
    <row r="115" spans="6:7">
      <c r="F115" s="3"/>
      <c r="G115" s="3"/>
    </row>
    <row r="116" spans="6:7">
      <c r="F116" s="3"/>
      <c r="G116" s="3"/>
    </row>
    <row r="117" spans="6:7">
      <c r="F117" s="3"/>
      <c r="G117" s="3"/>
    </row>
    <row r="118" spans="6:7">
      <c r="F118" s="3"/>
      <c r="G118" s="3"/>
    </row>
    <row r="119" spans="6:7">
      <c r="F119" s="3"/>
      <c r="G119" s="3"/>
    </row>
    <row r="120" spans="6:7">
      <c r="F120" s="3"/>
      <c r="G120" s="3"/>
    </row>
    <row r="121" spans="6:7">
      <c r="F121" s="3"/>
      <c r="G121" s="3"/>
    </row>
    <row r="122" spans="6:7">
      <c r="F122" s="3"/>
      <c r="G122" s="3"/>
    </row>
    <row r="123" spans="6:7">
      <c r="F123" s="3"/>
      <c r="G123" s="3"/>
    </row>
    <row r="124" spans="6:7">
      <c r="F124" s="3"/>
      <c r="G124" s="3"/>
    </row>
    <row r="125" spans="6:7">
      <c r="F125" s="3"/>
      <c r="G125" s="3"/>
    </row>
    <row r="126" spans="6:7">
      <c r="F126" s="3"/>
      <c r="G126" s="3"/>
    </row>
    <row r="127" spans="6:7">
      <c r="F127" s="3"/>
      <c r="G127" s="3"/>
    </row>
    <row r="128" spans="6:7">
      <c r="F128" s="3"/>
      <c r="G128" s="3"/>
    </row>
    <row r="129" spans="6:7">
      <c r="F129" s="3"/>
      <c r="G129" s="3"/>
    </row>
    <row r="130" spans="6:7">
      <c r="F130" s="3"/>
      <c r="G130" s="3"/>
    </row>
    <row r="131" spans="6:7">
      <c r="F131" s="3"/>
      <c r="G131" s="3"/>
    </row>
    <row r="132" spans="6:7">
      <c r="F132" s="3"/>
      <c r="G132" s="3"/>
    </row>
    <row r="133" spans="6:7">
      <c r="F133" s="3"/>
      <c r="G133" s="3"/>
    </row>
    <row r="134" spans="6:7">
      <c r="F134" s="3"/>
      <c r="G134" s="3"/>
    </row>
    <row r="135" spans="6:7">
      <c r="F135" s="3"/>
      <c r="G135" s="3"/>
    </row>
    <row r="136" spans="6:7">
      <c r="F136" s="3"/>
      <c r="G136" s="3"/>
    </row>
    <row r="137" spans="6:7">
      <c r="F137" s="3"/>
      <c r="G137" s="3"/>
    </row>
    <row r="138" spans="6:7">
      <c r="F138" s="3"/>
      <c r="G138" s="3"/>
    </row>
    <row r="139" spans="6:7">
      <c r="F139" s="3"/>
      <c r="G139" s="3"/>
    </row>
    <row r="140" spans="6:7">
      <c r="F140" s="3"/>
      <c r="G140" s="3"/>
    </row>
    <row r="141" spans="6:7">
      <c r="F141" s="3"/>
      <c r="G141" s="3"/>
    </row>
    <row r="142" spans="6:7">
      <c r="F142" s="3"/>
      <c r="G142" s="3"/>
    </row>
    <row r="143" spans="6:7">
      <c r="F143" s="3"/>
      <c r="G143" s="3"/>
    </row>
    <row r="144" spans="6:7">
      <c r="F144" s="3"/>
      <c r="G144" s="3"/>
    </row>
    <row r="145" spans="6:7">
      <c r="F145" s="3"/>
      <c r="G145" s="3"/>
    </row>
    <row r="146" spans="6:7">
      <c r="F146" s="3"/>
      <c r="G146" s="3"/>
    </row>
    <row r="147" spans="6:7">
      <c r="F147" s="3"/>
      <c r="G147" s="3"/>
    </row>
    <row r="148" spans="6:7">
      <c r="F148" s="3"/>
      <c r="G148" s="3"/>
    </row>
    <row r="149" spans="6:7">
      <c r="F149" s="3"/>
      <c r="G149" s="3"/>
    </row>
    <row r="150" spans="6:7">
      <c r="F150" s="3"/>
      <c r="G150" s="3"/>
    </row>
    <row r="151" spans="6:7">
      <c r="F151" s="3"/>
      <c r="G151" s="3"/>
    </row>
    <row r="152" spans="6:7">
      <c r="F152" s="3"/>
      <c r="G152" s="3"/>
    </row>
    <row r="153" spans="6:7">
      <c r="F153" s="3"/>
      <c r="G153" s="3"/>
    </row>
    <row r="154" spans="6:7">
      <c r="F154" s="3"/>
      <c r="G154" s="3"/>
    </row>
    <row r="155" spans="6:7">
      <c r="F155" s="3"/>
      <c r="G155" s="3"/>
    </row>
    <row r="156" spans="6:7">
      <c r="F156" s="3"/>
      <c r="G156" s="3"/>
    </row>
    <row r="157" spans="6:7">
      <c r="F157" s="3"/>
      <c r="G157" s="3"/>
    </row>
    <row r="158" spans="6:7">
      <c r="F158" s="3"/>
      <c r="G158" s="3"/>
    </row>
    <row r="159" spans="6:7">
      <c r="F159" s="3"/>
      <c r="G159" s="3"/>
    </row>
    <row r="160" spans="6:7">
      <c r="F160" s="3"/>
      <c r="G160" s="3"/>
    </row>
    <row r="161" spans="6:7">
      <c r="F161" s="3"/>
      <c r="G161" s="3"/>
    </row>
    <row r="162" spans="6:7">
      <c r="F162" s="3"/>
      <c r="G162" s="3"/>
    </row>
    <row r="163" spans="6:7">
      <c r="F163" s="3"/>
      <c r="G163" s="3"/>
    </row>
    <row r="164" spans="6:7">
      <c r="F164" s="3"/>
      <c r="G164" s="3"/>
    </row>
    <row r="165" spans="6:7">
      <c r="F165" s="3"/>
      <c r="G165" s="3"/>
    </row>
    <row r="166" spans="6:7">
      <c r="F166" s="3"/>
      <c r="G166" s="3"/>
    </row>
    <row r="167" spans="6:7">
      <c r="F167" s="3"/>
      <c r="G167" s="3"/>
    </row>
    <row r="168" spans="6:7">
      <c r="F168" s="3"/>
      <c r="G168" s="3"/>
    </row>
    <row r="169" spans="6:7">
      <c r="F169" s="3"/>
      <c r="G169" s="3"/>
    </row>
    <row r="170" spans="6:7">
      <c r="F170" s="3"/>
      <c r="G170" s="3"/>
    </row>
    <row r="171" spans="6:7">
      <c r="F171" s="3"/>
      <c r="G171" s="3"/>
    </row>
    <row r="172" spans="6:7">
      <c r="F172" s="3"/>
      <c r="G172" s="3"/>
    </row>
    <row r="173" spans="6:7">
      <c r="F173" s="3"/>
      <c r="G173" s="3"/>
    </row>
    <row r="174" spans="6:7">
      <c r="F174" s="3"/>
      <c r="G174" s="3"/>
    </row>
    <row r="175" spans="6:7">
      <c r="F175" s="3"/>
      <c r="G175" s="3"/>
    </row>
    <row r="176" spans="6:7">
      <c r="F176" s="3"/>
      <c r="G176" s="3"/>
    </row>
    <row r="177" spans="6:7">
      <c r="F177" s="3"/>
      <c r="G177" s="3"/>
    </row>
    <row r="178" spans="6:7">
      <c r="F178" s="3"/>
      <c r="G178" s="3"/>
    </row>
    <row r="179" spans="6:7">
      <c r="F179" s="3"/>
      <c r="G179" s="3"/>
    </row>
    <row r="180" spans="6:7">
      <c r="F180" s="3"/>
      <c r="G180" s="3"/>
    </row>
    <row r="181" spans="6:7">
      <c r="F181" s="3"/>
      <c r="G181" s="3"/>
    </row>
    <row r="182" spans="6:7">
      <c r="F182" s="3"/>
      <c r="G182" s="3"/>
    </row>
    <row r="183" spans="6:7">
      <c r="F183" s="3"/>
      <c r="G183" s="3"/>
    </row>
    <row r="184" spans="6:7">
      <c r="F184" s="3"/>
      <c r="G184" s="3"/>
    </row>
    <row r="185" spans="6:7">
      <c r="F185" s="3"/>
      <c r="G185" s="3"/>
    </row>
    <row r="186" spans="6:7">
      <c r="F186" s="3"/>
      <c r="G186" s="3"/>
    </row>
    <row r="187" spans="6:7">
      <c r="F187" s="3"/>
      <c r="G187" s="3"/>
    </row>
    <row r="188" spans="6:7">
      <c r="F188" s="3"/>
      <c r="G188" s="3"/>
    </row>
    <row r="189" spans="6:7">
      <c r="F189" s="3"/>
      <c r="G189" s="3"/>
    </row>
    <row r="190" spans="6:7">
      <c r="F190" s="3"/>
      <c r="G190" s="3"/>
    </row>
    <row r="191" spans="6:7">
      <c r="F191" s="3"/>
      <c r="G191" s="3"/>
    </row>
    <row r="192" spans="6:7">
      <c r="F192" s="3"/>
      <c r="G192" s="3"/>
    </row>
    <row r="193" spans="6:7">
      <c r="F193" s="3"/>
      <c r="G193" s="3"/>
    </row>
    <row r="194" spans="6:7">
      <c r="F194" s="3"/>
      <c r="G194" s="3"/>
    </row>
    <row r="195" spans="6:7">
      <c r="F195" s="3"/>
      <c r="G195" s="3"/>
    </row>
    <row r="196" spans="6:7">
      <c r="F196" s="3"/>
      <c r="G196" s="3"/>
    </row>
    <row r="197" spans="6:7">
      <c r="F197" s="3"/>
      <c r="G197" s="3"/>
    </row>
    <row r="198" spans="6:7">
      <c r="F198" s="3"/>
      <c r="G198" s="3"/>
    </row>
    <row r="199" spans="6:7">
      <c r="F199" s="3"/>
      <c r="G199" s="3"/>
    </row>
    <row r="200" spans="6:7">
      <c r="F200" s="3"/>
      <c r="G200" s="3"/>
    </row>
    <row r="201" spans="6:7">
      <c r="F201" s="3"/>
      <c r="G201" s="3"/>
    </row>
    <row r="202" spans="6:7">
      <c r="F202" s="3"/>
      <c r="G202" s="3"/>
    </row>
    <row r="203" spans="6:7">
      <c r="F203" s="3"/>
      <c r="G203" s="3"/>
    </row>
    <row r="204" spans="6:7">
      <c r="F204" s="3"/>
      <c r="G204" s="3"/>
    </row>
    <row r="205" spans="6:7">
      <c r="F205" s="3"/>
      <c r="G205" s="3"/>
    </row>
    <row r="206" spans="6:7">
      <c r="F206" s="3"/>
      <c r="G206" s="3"/>
    </row>
    <row r="207" spans="6:7">
      <c r="F207" s="3"/>
      <c r="G207" s="3"/>
    </row>
    <row r="208" spans="6:7">
      <c r="F208" s="3"/>
      <c r="G208" s="3"/>
    </row>
    <row r="209" spans="6:7">
      <c r="F209" s="3"/>
      <c r="G209" s="3"/>
    </row>
    <row r="210" spans="6:7">
      <c r="F210" s="3"/>
      <c r="G210" s="3"/>
    </row>
    <row r="211" spans="6:7">
      <c r="F211" s="3"/>
      <c r="G211" s="3"/>
    </row>
    <row r="212" spans="6:7">
      <c r="F212" s="3"/>
      <c r="G212" s="3"/>
    </row>
    <row r="213" spans="6:7">
      <c r="F213" s="3"/>
      <c r="G213" s="3"/>
    </row>
    <row r="214" spans="6:7">
      <c r="F214" s="3"/>
      <c r="G214" s="3"/>
    </row>
    <row r="215" spans="6:7">
      <c r="F215" s="3"/>
      <c r="G215" s="3"/>
    </row>
    <row r="216" spans="6:7">
      <c r="F216" s="3"/>
      <c r="G216" s="3"/>
    </row>
    <row r="217" spans="6:7">
      <c r="F217" s="3"/>
      <c r="G217" s="3"/>
    </row>
    <row r="218" spans="6:7">
      <c r="F218" s="3"/>
      <c r="G218" s="3"/>
    </row>
    <row r="219" spans="6:7">
      <c r="F219" s="3"/>
      <c r="G219" s="3"/>
    </row>
    <row r="220" spans="6:7">
      <c r="F220" s="3"/>
      <c r="G220" s="3"/>
    </row>
    <row r="221" spans="6:7">
      <c r="F221" s="3"/>
      <c r="G221" s="3"/>
    </row>
    <row r="222" spans="6:7">
      <c r="F222" s="3"/>
      <c r="G222" s="3"/>
    </row>
    <row r="223" spans="6:7">
      <c r="F223" s="3"/>
      <c r="G223" s="3"/>
    </row>
    <row r="224" spans="6:7">
      <c r="F224" s="3"/>
      <c r="G224" s="3"/>
    </row>
    <row r="225" spans="6:7">
      <c r="F225" s="3"/>
      <c r="G225" s="3"/>
    </row>
    <row r="226" spans="6:7">
      <c r="F226" s="3"/>
      <c r="G226" s="3"/>
    </row>
    <row r="227" spans="6:7">
      <c r="F227" s="3"/>
      <c r="G227" s="3"/>
    </row>
    <row r="228" spans="6:7">
      <c r="F228" s="3"/>
      <c r="G228" s="3"/>
    </row>
    <row r="229" spans="6:7">
      <c r="F229" s="3"/>
      <c r="G229" s="3"/>
    </row>
    <row r="230" spans="6:7">
      <c r="F230" s="3"/>
      <c r="G230" s="3"/>
    </row>
    <row r="231" spans="6:7">
      <c r="F231" s="3"/>
      <c r="G231" s="3"/>
    </row>
    <row r="232" spans="6:7">
      <c r="F232" s="3"/>
      <c r="G232" s="3"/>
    </row>
    <row r="233" spans="6:7">
      <c r="F233" s="3"/>
      <c r="G233" s="3"/>
    </row>
    <row r="234" spans="6:7">
      <c r="F234" s="3"/>
      <c r="G234" s="3"/>
    </row>
    <row r="235" spans="6:7">
      <c r="F235" s="3"/>
      <c r="G235" s="3"/>
    </row>
    <row r="236" spans="6:7">
      <c r="F236" s="3"/>
      <c r="G236" s="3"/>
    </row>
    <row r="237" spans="6:7">
      <c r="F237" s="3"/>
      <c r="G237" s="3"/>
    </row>
    <row r="238" spans="6:7">
      <c r="F238" s="3"/>
      <c r="G238" s="3"/>
    </row>
    <row r="239" spans="6:7">
      <c r="F239" s="3"/>
      <c r="G239" s="3"/>
    </row>
    <row r="240" spans="6:7">
      <c r="F240" s="3"/>
      <c r="G240" s="3"/>
    </row>
    <row r="241" spans="6:7">
      <c r="F241" s="3"/>
      <c r="G241" s="3"/>
    </row>
    <row r="242" spans="6:7">
      <c r="F242" s="3"/>
      <c r="G242" s="3"/>
    </row>
    <row r="243" spans="6:7">
      <c r="F243" s="3"/>
      <c r="G243" s="3"/>
    </row>
    <row r="244" spans="6:7">
      <c r="F244" s="3"/>
      <c r="G244" s="3"/>
    </row>
    <row r="245" spans="6:7">
      <c r="F245" s="3"/>
      <c r="G245" s="3"/>
    </row>
    <row r="246" spans="6:7">
      <c r="F246" s="3"/>
      <c r="G246" s="3"/>
    </row>
    <row r="247" spans="6:7">
      <c r="F247" s="3"/>
      <c r="G247" s="3"/>
    </row>
    <row r="248" spans="6:7">
      <c r="F248" s="3"/>
      <c r="G248" s="3"/>
    </row>
    <row r="249" spans="6:7">
      <c r="F249" s="3"/>
      <c r="G249" s="3"/>
    </row>
    <row r="250" spans="6:7">
      <c r="F250" s="3"/>
      <c r="G250" s="3"/>
    </row>
    <row r="251" spans="6:7">
      <c r="F251" s="3"/>
      <c r="G251" s="3"/>
    </row>
    <row r="252" spans="6:7">
      <c r="F252" s="3"/>
      <c r="G252" s="3"/>
    </row>
    <row r="253" spans="6:7">
      <c r="F253" s="3"/>
      <c r="G253" s="3"/>
    </row>
    <row r="254" spans="6:7">
      <c r="F254" s="3"/>
      <c r="G254" s="3"/>
    </row>
    <row r="255" spans="6:7">
      <c r="F255" s="3"/>
      <c r="G255" s="3"/>
    </row>
    <row r="256" spans="6:7">
      <c r="F256" s="3"/>
      <c r="G256" s="3"/>
    </row>
    <row r="257" spans="6:7">
      <c r="F257" s="3"/>
      <c r="G257" s="3"/>
    </row>
    <row r="258" spans="6:7">
      <c r="F258" s="3"/>
      <c r="G258" s="3"/>
    </row>
    <row r="259" spans="6:7">
      <c r="F259" s="3"/>
      <c r="G259" s="3"/>
    </row>
    <row r="260" spans="6:7">
      <c r="F260" s="3"/>
      <c r="G260" s="3"/>
    </row>
    <row r="261" spans="6:7">
      <c r="F261" s="3"/>
      <c r="G261" s="3"/>
    </row>
    <row r="262" spans="6:7">
      <c r="F262" s="3"/>
      <c r="G262" s="3"/>
    </row>
    <row r="263" spans="6:7">
      <c r="F263" s="3"/>
      <c r="G263" s="3"/>
    </row>
    <row r="264" spans="6:7">
      <c r="F264" s="3"/>
      <c r="G264" s="3"/>
    </row>
    <row r="265" spans="6:7">
      <c r="F265" s="3"/>
      <c r="G265" s="3"/>
    </row>
    <row r="266" spans="6:7">
      <c r="F266" s="3"/>
      <c r="G266" s="3"/>
    </row>
    <row r="267" spans="6:7">
      <c r="F267" s="3"/>
      <c r="G267" s="3"/>
    </row>
    <row r="268" spans="6:7">
      <c r="F268" s="3"/>
      <c r="G268" s="3"/>
    </row>
    <row r="269" spans="6:7">
      <c r="F269" s="3"/>
      <c r="G269" s="3"/>
    </row>
    <row r="270" spans="6:7">
      <c r="F270" s="3"/>
      <c r="G270" s="3"/>
    </row>
    <row r="271" spans="6:7">
      <c r="F271" s="3"/>
      <c r="G271" s="3"/>
    </row>
    <row r="272" spans="6:7">
      <c r="F272" s="3"/>
      <c r="G272" s="3"/>
    </row>
    <row r="273" spans="6:7">
      <c r="F273" s="3"/>
      <c r="G273" s="3"/>
    </row>
    <row r="274" spans="6:7">
      <c r="F274" s="3"/>
      <c r="G274" s="3"/>
    </row>
    <row r="275" spans="6:7">
      <c r="F275" s="3"/>
      <c r="G275" s="3"/>
    </row>
    <row r="276" spans="6:7">
      <c r="F276" s="3"/>
      <c r="G276" s="3"/>
    </row>
    <row r="277" spans="6:7">
      <c r="F277" s="3"/>
      <c r="G277" s="3"/>
    </row>
    <row r="278" spans="6:7">
      <c r="F278" s="3"/>
      <c r="G278" s="3"/>
    </row>
    <row r="279" spans="6:7">
      <c r="F279" s="3"/>
      <c r="G279" s="3"/>
    </row>
    <row r="280" spans="6:7">
      <c r="F280" s="3"/>
      <c r="G280" s="3"/>
    </row>
    <row r="281" spans="6:7">
      <c r="F281" s="3"/>
      <c r="G281" s="3"/>
    </row>
    <row r="282" spans="6:7">
      <c r="F282" s="3"/>
      <c r="G282" s="3"/>
    </row>
    <row r="283" spans="6:7">
      <c r="F283" s="3"/>
      <c r="G283" s="3"/>
    </row>
    <row r="284" spans="6:7">
      <c r="F284" s="3"/>
      <c r="G284" s="3"/>
    </row>
    <row r="285" spans="6:7">
      <c r="F285" s="3"/>
      <c r="G285" s="3"/>
    </row>
    <row r="286" spans="6:7">
      <c r="F286" s="3"/>
      <c r="G286" s="3"/>
    </row>
    <row r="287" spans="6:7">
      <c r="F287" s="3"/>
      <c r="G287" s="3"/>
    </row>
    <row r="288" spans="6:7">
      <c r="F288" s="3"/>
      <c r="G288" s="3"/>
    </row>
    <row r="289" spans="6:7">
      <c r="F289" s="3"/>
      <c r="G289" s="3"/>
    </row>
    <row r="290" spans="6:7">
      <c r="F290" s="3"/>
      <c r="G290" s="3"/>
    </row>
    <row r="291" spans="6:7">
      <c r="F291" s="3"/>
      <c r="G291" s="3"/>
    </row>
    <row r="292" spans="6:7">
      <c r="F292" s="3"/>
      <c r="G292" s="3"/>
    </row>
    <row r="293" spans="6:7">
      <c r="F293" s="3"/>
      <c r="G293" s="3"/>
    </row>
    <row r="294" spans="6:7">
      <c r="F294" s="3"/>
      <c r="G294" s="3"/>
    </row>
    <row r="295" spans="6:7">
      <c r="F295" s="3"/>
      <c r="G295" s="3"/>
    </row>
    <row r="296" spans="6:7">
      <c r="F296" s="3"/>
      <c r="G296" s="3"/>
    </row>
    <row r="297" spans="6:7">
      <c r="F297" s="3"/>
      <c r="G297" s="3"/>
    </row>
    <row r="298" spans="6:7">
      <c r="F298" s="3"/>
      <c r="G298" s="3"/>
    </row>
    <row r="299" spans="6:7">
      <c r="F299" s="3"/>
      <c r="G299" s="3"/>
    </row>
    <row r="300" spans="6:7">
      <c r="F300" s="3"/>
      <c r="G300" s="3"/>
    </row>
    <row r="301" spans="6:7">
      <c r="F301" s="3"/>
      <c r="G301" s="3"/>
    </row>
    <row r="302" spans="6:7">
      <c r="F302" s="3"/>
      <c r="G302" s="3"/>
    </row>
    <row r="303" spans="6:7">
      <c r="F303" s="3"/>
      <c r="G303" s="3"/>
    </row>
    <row r="304" spans="6:7">
      <c r="F304" s="3"/>
      <c r="G304" s="3"/>
    </row>
    <row r="305" spans="6:7">
      <c r="F305" s="3"/>
      <c r="G305" s="3"/>
    </row>
    <row r="306" spans="6:7">
      <c r="F306" s="3"/>
      <c r="G306" s="3"/>
    </row>
    <row r="307" spans="6:7">
      <c r="F307" s="3"/>
      <c r="G307" s="3"/>
    </row>
    <row r="308" spans="6:7">
      <c r="F308" s="3"/>
      <c r="G308" s="3"/>
    </row>
    <row r="309" spans="6:7">
      <c r="F309" s="3"/>
      <c r="G309" s="3"/>
    </row>
    <row r="310" spans="6:7">
      <c r="F310" s="3"/>
      <c r="G310" s="3"/>
    </row>
    <row r="311" spans="6:7">
      <c r="F311" s="3"/>
      <c r="G311" s="3"/>
    </row>
    <row r="312" spans="6:7">
      <c r="F312" s="3"/>
      <c r="G312" s="3"/>
    </row>
    <row r="313" spans="6:7">
      <c r="F313" s="3"/>
      <c r="G313" s="3"/>
    </row>
    <row r="314" spans="6:7">
      <c r="F314" s="3"/>
      <c r="G314" s="3"/>
    </row>
    <row r="315" spans="6:7">
      <c r="F315" s="3"/>
      <c r="G315" s="3"/>
    </row>
    <row r="316" spans="6:7">
      <c r="F316" s="3"/>
      <c r="G316" s="3"/>
    </row>
    <row r="317" spans="6:7">
      <c r="F317" s="3"/>
      <c r="G317" s="3"/>
    </row>
    <row r="318" spans="6:7">
      <c r="F318" s="3"/>
      <c r="G318" s="3"/>
    </row>
    <row r="319" spans="6:7">
      <c r="F319" s="3"/>
      <c r="G319" s="3"/>
    </row>
    <row r="320" spans="6:7">
      <c r="F320" s="3"/>
      <c r="G320" s="3"/>
    </row>
    <row r="321" spans="6:7">
      <c r="F321" s="3"/>
      <c r="G321" s="3"/>
    </row>
    <row r="322" spans="6:7">
      <c r="F322" s="3"/>
      <c r="G322" s="3"/>
    </row>
    <row r="323" spans="6:7">
      <c r="F323" s="3"/>
      <c r="G323" s="3"/>
    </row>
    <row r="324" spans="6:7">
      <c r="F324" s="3"/>
      <c r="G324" s="3"/>
    </row>
    <row r="325" spans="6:7">
      <c r="F325" s="3"/>
      <c r="G325" s="3"/>
    </row>
    <row r="326" spans="6:7">
      <c r="F326" s="3"/>
      <c r="G326" s="3"/>
    </row>
    <row r="327" spans="6:7">
      <c r="F327" s="3"/>
      <c r="G327" s="3"/>
    </row>
    <row r="328" spans="6:7">
      <c r="F328" s="3"/>
      <c r="G328" s="3"/>
    </row>
    <row r="329" spans="6:7">
      <c r="F329" s="3"/>
      <c r="G329" s="3"/>
    </row>
    <row r="330" spans="6:7">
      <c r="F330" s="3"/>
      <c r="G330" s="3"/>
    </row>
    <row r="331" spans="6:7">
      <c r="F331" s="3"/>
      <c r="G331" s="3"/>
    </row>
    <row r="332" spans="6:7">
      <c r="F332" s="3"/>
      <c r="G332" s="3"/>
    </row>
    <row r="333" spans="6:7">
      <c r="F333" s="3"/>
      <c r="G333" s="3"/>
    </row>
    <row r="334" spans="6:7">
      <c r="F334" s="3"/>
      <c r="G334" s="3"/>
    </row>
    <row r="335" spans="6:7">
      <c r="F335" s="3"/>
      <c r="G335" s="3"/>
    </row>
    <row r="336" spans="6:7">
      <c r="F336" s="3"/>
      <c r="G336" s="3"/>
    </row>
    <row r="337" spans="6:7">
      <c r="F337" s="3"/>
      <c r="G337" s="3"/>
    </row>
    <row r="338" spans="6:7">
      <c r="F338" s="3"/>
      <c r="G338" s="3"/>
    </row>
    <row r="339" spans="6:7">
      <c r="F339" s="3"/>
      <c r="G339" s="3"/>
    </row>
    <row r="340" spans="6:7">
      <c r="F340" s="3"/>
      <c r="G340" s="3"/>
    </row>
    <row r="341" spans="6:7">
      <c r="F341" s="3"/>
      <c r="G341" s="3"/>
    </row>
    <row r="342" spans="6:7">
      <c r="F342" s="3"/>
      <c r="G342" s="3"/>
    </row>
    <row r="343" spans="6:7">
      <c r="F343" s="3"/>
      <c r="G343" s="3"/>
    </row>
    <row r="344" spans="6:7">
      <c r="F344" s="3"/>
      <c r="G344" s="3"/>
    </row>
    <row r="345" spans="6:7">
      <c r="F345" s="3"/>
      <c r="G345" s="3"/>
    </row>
    <row r="346" spans="6:7">
      <c r="F346" s="3"/>
      <c r="G346" s="3"/>
    </row>
    <row r="347" spans="6:7">
      <c r="F347" s="3"/>
      <c r="G347" s="3"/>
    </row>
    <row r="348" spans="6:7">
      <c r="F348" s="3"/>
      <c r="G348" s="3"/>
    </row>
    <row r="349" spans="6:7">
      <c r="F349" s="3"/>
      <c r="G349" s="3"/>
    </row>
    <row r="350" spans="6:7">
      <c r="F350" s="3"/>
      <c r="G350" s="3"/>
    </row>
    <row r="351" spans="6:7">
      <c r="F351" s="3"/>
      <c r="G351" s="3"/>
    </row>
    <row r="352" spans="6:7">
      <c r="F352" s="3"/>
      <c r="G352" s="3"/>
    </row>
    <row r="353" spans="6:7">
      <c r="F353" s="3"/>
      <c r="G353" s="3"/>
    </row>
    <row r="354" spans="6:7">
      <c r="F354" s="3"/>
      <c r="G354" s="3"/>
    </row>
    <row r="355" spans="6:7">
      <c r="F355" s="3"/>
      <c r="G355" s="3"/>
    </row>
    <row r="356" spans="6:7">
      <c r="F356" s="3"/>
      <c r="G356" s="3"/>
    </row>
    <row r="357" spans="6:7">
      <c r="F357" s="3"/>
      <c r="G357" s="3"/>
    </row>
    <row r="358" spans="6:7">
      <c r="F358" s="3"/>
      <c r="G358" s="3"/>
    </row>
    <row r="359" spans="6:7">
      <c r="F359" s="3"/>
      <c r="G359" s="3"/>
    </row>
    <row r="360" spans="6:7">
      <c r="F360" s="3"/>
      <c r="G360" s="3"/>
    </row>
    <row r="361" spans="6:7">
      <c r="F361" s="3"/>
      <c r="G361" s="3"/>
    </row>
    <row r="362" spans="6:7">
      <c r="F362" s="3"/>
      <c r="G362" s="3"/>
    </row>
    <row r="363" spans="6:7">
      <c r="F363" s="3"/>
      <c r="G363" s="3"/>
    </row>
    <row r="364" spans="6:7">
      <c r="F364" s="3"/>
      <c r="G364" s="3"/>
    </row>
    <row r="365" spans="6:7">
      <c r="F365" s="3"/>
      <c r="G365" s="3"/>
    </row>
    <row r="366" spans="6:7">
      <c r="F366" s="3"/>
      <c r="G366" s="3"/>
    </row>
    <row r="367" spans="6:7">
      <c r="F367" s="3"/>
      <c r="G367" s="3"/>
    </row>
    <row r="368" spans="6:7">
      <c r="F368" s="3"/>
      <c r="G368" s="3"/>
    </row>
    <row r="369" spans="6:7">
      <c r="F369" s="3"/>
      <c r="G369" s="3"/>
    </row>
    <row r="370" spans="6:7">
      <c r="F370" s="3"/>
      <c r="G370" s="3"/>
    </row>
    <row r="371" spans="6:7">
      <c r="F371" s="3"/>
      <c r="G371" s="3"/>
    </row>
    <row r="372" spans="6:7">
      <c r="F372" s="3"/>
      <c r="G372" s="3"/>
    </row>
    <row r="373" spans="6:7">
      <c r="F373" s="3"/>
      <c r="G373" s="3"/>
    </row>
    <row r="374" spans="6:7">
      <c r="F374" s="3"/>
      <c r="G374" s="3"/>
    </row>
    <row r="375" spans="6:7">
      <c r="F375" s="3"/>
      <c r="G375" s="3"/>
    </row>
    <row r="376" spans="6:7">
      <c r="F376" s="3"/>
      <c r="G376" s="3"/>
    </row>
    <row r="377" spans="6:7">
      <c r="F377" s="3"/>
      <c r="G377" s="3"/>
    </row>
    <row r="378" spans="6:7">
      <c r="F378" s="3"/>
      <c r="G378" s="3"/>
    </row>
    <row r="379" spans="6:7">
      <c r="F379" s="3"/>
      <c r="G379" s="3"/>
    </row>
    <row r="380" spans="6:7">
      <c r="F380" s="3"/>
      <c r="G380" s="3"/>
    </row>
    <row r="381" spans="6:7">
      <c r="F381" s="3"/>
      <c r="G381" s="3"/>
    </row>
    <row r="382" spans="6:7">
      <c r="F382" s="3"/>
      <c r="G382" s="3"/>
    </row>
    <row r="383" spans="6:7">
      <c r="F383" s="3"/>
      <c r="G383" s="3"/>
    </row>
    <row r="384" spans="6:7">
      <c r="F384" s="3"/>
      <c r="G384" s="3"/>
    </row>
    <row r="385" spans="6:7">
      <c r="F385" s="3"/>
      <c r="G385" s="3"/>
    </row>
    <row r="386" spans="6:7">
      <c r="F386" s="3"/>
      <c r="G386" s="3"/>
    </row>
    <row r="387" spans="6:7">
      <c r="F387" s="3"/>
      <c r="G387" s="3"/>
    </row>
    <row r="388" spans="6:7">
      <c r="F388" s="3"/>
      <c r="G388" s="3"/>
    </row>
    <row r="389" spans="6:7">
      <c r="F389" s="3"/>
      <c r="G389" s="3"/>
    </row>
    <row r="390" spans="6:7">
      <c r="F390" s="3"/>
      <c r="G390" s="3"/>
    </row>
    <row r="391" spans="6:7">
      <c r="F391" s="3"/>
      <c r="G391" s="3"/>
    </row>
    <row r="392" spans="6:7">
      <c r="F392" s="3"/>
      <c r="G392" s="3"/>
    </row>
    <row r="393" spans="6:7">
      <c r="F393" s="3"/>
      <c r="G393" s="3"/>
    </row>
    <row r="394" spans="6:7">
      <c r="F394" s="3"/>
      <c r="G394" s="3"/>
    </row>
    <row r="395" spans="6:7">
      <c r="F395" s="3"/>
      <c r="G395" s="3"/>
    </row>
    <row r="396" spans="6:7">
      <c r="F396" s="3"/>
      <c r="G396" s="3"/>
    </row>
    <row r="397" spans="6:7">
      <c r="F397" s="3"/>
      <c r="G397" s="3"/>
    </row>
    <row r="398" spans="6:7">
      <c r="F398" s="3"/>
      <c r="G398" s="3"/>
    </row>
    <row r="399" spans="6:7">
      <c r="F399" s="3"/>
      <c r="G399" s="3"/>
    </row>
    <row r="400" spans="6:7">
      <c r="F400" s="3"/>
      <c r="G400" s="3"/>
    </row>
    <row r="401" spans="6:7">
      <c r="F401" s="3"/>
      <c r="G401" s="3"/>
    </row>
    <row r="402" spans="6:7">
      <c r="F402" s="3"/>
      <c r="G402" s="3"/>
    </row>
    <row r="403" spans="6:7">
      <c r="F403" s="3"/>
      <c r="G403" s="3"/>
    </row>
    <row r="404" spans="6:7">
      <c r="F404" s="3"/>
      <c r="G404" s="3"/>
    </row>
    <row r="405" spans="6:7">
      <c r="F405" s="3"/>
      <c r="G405" s="3"/>
    </row>
    <row r="406" spans="6:7">
      <c r="F406" s="3"/>
      <c r="G406" s="3"/>
    </row>
    <row r="407" spans="6:7">
      <c r="F407" s="3"/>
      <c r="G407" s="3"/>
    </row>
    <row r="408" spans="6:7">
      <c r="F408" s="3"/>
      <c r="G408" s="3"/>
    </row>
    <row r="409" spans="6:7">
      <c r="F409" s="3"/>
      <c r="G409" s="3"/>
    </row>
    <row r="410" spans="6:7">
      <c r="F410" s="3"/>
      <c r="G410" s="3"/>
    </row>
    <row r="411" spans="6:7">
      <c r="F411" s="3"/>
      <c r="G411" s="3"/>
    </row>
    <row r="412" spans="6:7">
      <c r="F412" s="3"/>
      <c r="G412" s="3"/>
    </row>
    <row r="413" spans="6:7">
      <c r="F413" s="3"/>
      <c r="G413" s="3"/>
    </row>
    <row r="414" spans="6:7">
      <c r="F414" s="3"/>
      <c r="G414" s="3"/>
    </row>
    <row r="415" spans="6:7">
      <c r="F415" s="3"/>
      <c r="G415" s="3"/>
    </row>
    <row r="416" spans="6:7">
      <c r="F416" s="3"/>
      <c r="G416" s="3"/>
    </row>
    <row r="417" spans="6:7">
      <c r="F417" s="3"/>
      <c r="G417" s="3"/>
    </row>
    <row r="418" spans="6:7">
      <c r="F418" s="3"/>
      <c r="G418" s="3"/>
    </row>
    <row r="419" spans="6:7">
      <c r="F419" s="3"/>
      <c r="G419" s="3"/>
    </row>
    <row r="420" spans="6:7">
      <c r="F420" s="3"/>
      <c r="G420" s="3"/>
    </row>
    <row r="421" spans="6:7">
      <c r="F421" s="3"/>
      <c r="G421" s="3"/>
    </row>
    <row r="422" spans="6:7">
      <c r="F422" s="3"/>
      <c r="G422" s="3"/>
    </row>
    <row r="423" spans="6:7">
      <c r="F423" s="3"/>
      <c r="G423" s="3"/>
    </row>
    <row r="424" spans="6:7">
      <c r="F424" s="3"/>
      <c r="G424" s="3"/>
    </row>
    <row r="425" spans="6:7">
      <c r="F425" s="3"/>
      <c r="G425" s="3"/>
    </row>
    <row r="426" spans="6:7">
      <c r="F426" s="3"/>
      <c r="G426" s="3"/>
    </row>
    <row r="427" spans="6:7">
      <c r="F427" s="3"/>
      <c r="G427" s="3"/>
    </row>
    <row r="428" spans="6:7">
      <c r="F428" s="3"/>
      <c r="G428" s="3"/>
    </row>
    <row r="429" spans="6:7">
      <c r="F429" s="3"/>
      <c r="G429" s="3"/>
    </row>
    <row r="430" spans="6:7">
      <c r="F430" s="3"/>
      <c r="G430" s="3"/>
    </row>
    <row r="431" spans="6:7">
      <c r="F431" s="3"/>
      <c r="G431" s="3"/>
    </row>
    <row r="432" spans="6:7">
      <c r="F432" s="3"/>
      <c r="G432" s="3"/>
    </row>
    <row r="433" spans="6:7">
      <c r="F433" s="3"/>
      <c r="G433" s="3"/>
    </row>
    <row r="434" spans="6:7">
      <c r="F434" s="3"/>
      <c r="G434" s="3"/>
    </row>
    <row r="435" spans="6:7">
      <c r="F435" s="3"/>
      <c r="G435" s="3"/>
    </row>
    <row r="436" spans="6:7">
      <c r="F436" s="3"/>
      <c r="G436" s="3"/>
    </row>
    <row r="437" spans="6:7">
      <c r="F437" s="3"/>
      <c r="G437" s="3"/>
    </row>
    <row r="438" spans="6:7">
      <c r="F438" s="3"/>
      <c r="G438" s="3"/>
    </row>
    <row r="439" spans="6:7">
      <c r="F439" s="3"/>
      <c r="G439" s="3"/>
    </row>
    <row r="440" spans="6:7">
      <c r="F440" s="3"/>
      <c r="G440" s="3"/>
    </row>
    <row r="441" spans="6:7">
      <c r="F441" s="3"/>
      <c r="G441" s="3"/>
    </row>
    <row r="442" spans="6:7">
      <c r="F442" s="3"/>
      <c r="G442" s="3"/>
    </row>
    <row r="443" spans="6:7">
      <c r="F443" s="3"/>
      <c r="G443" s="3"/>
    </row>
    <row r="444" spans="6:7">
      <c r="F444" s="3"/>
      <c r="G444" s="3"/>
    </row>
    <row r="445" spans="6:7">
      <c r="F445" s="3"/>
      <c r="G445" s="3"/>
    </row>
    <row r="446" spans="6:7">
      <c r="F446" s="3"/>
      <c r="G446" s="3"/>
    </row>
    <row r="447" spans="6:7">
      <c r="F447" s="3"/>
      <c r="G447" s="3"/>
    </row>
    <row r="448" spans="6:7">
      <c r="F448" s="3"/>
      <c r="G448" s="3"/>
    </row>
    <row r="449" spans="6:7">
      <c r="F449" s="3"/>
      <c r="G449" s="3"/>
    </row>
    <row r="450" spans="6:7">
      <c r="F450" s="3"/>
      <c r="G450" s="3"/>
    </row>
    <row r="451" spans="6:7">
      <c r="F451" s="3"/>
      <c r="G451" s="3"/>
    </row>
    <row r="452" spans="6:7">
      <c r="F452" s="3"/>
      <c r="G452" s="3"/>
    </row>
    <row r="453" spans="6:7">
      <c r="F453" s="3"/>
      <c r="G453" s="3"/>
    </row>
    <row r="454" spans="6:7">
      <c r="F454" s="3"/>
      <c r="G454" s="3"/>
    </row>
    <row r="455" spans="6:7">
      <c r="F455" s="3"/>
      <c r="G455" s="3"/>
    </row>
    <row r="456" spans="6:7">
      <c r="F456" s="3"/>
      <c r="G456" s="3"/>
    </row>
    <row r="457" spans="6:7">
      <c r="F457" s="3"/>
      <c r="G457" s="3"/>
    </row>
    <row r="458" spans="6:7">
      <c r="F458" s="3"/>
      <c r="G458" s="3"/>
    </row>
    <row r="459" spans="6:7">
      <c r="F459" s="3"/>
      <c r="G459" s="3"/>
    </row>
    <row r="460" spans="6:7">
      <c r="F460" s="3"/>
      <c r="G460" s="3"/>
    </row>
    <row r="461" spans="6:7">
      <c r="F461" s="3"/>
      <c r="G461" s="3"/>
    </row>
    <row r="462" spans="6:7">
      <c r="F462" s="3"/>
      <c r="G462" s="3"/>
    </row>
    <row r="463" spans="6:7">
      <c r="F463" s="3"/>
      <c r="G463" s="3"/>
    </row>
    <row r="464" spans="6:7">
      <c r="F464" s="3"/>
      <c r="G464" s="3"/>
    </row>
    <row r="465" spans="6:7">
      <c r="F465" s="3"/>
      <c r="G465" s="3"/>
    </row>
    <row r="466" spans="6:7">
      <c r="F466" s="3"/>
      <c r="G466" s="3"/>
    </row>
    <row r="467" spans="6:7">
      <c r="F467" s="3"/>
      <c r="G467" s="3"/>
    </row>
    <row r="468" spans="6:7">
      <c r="F468" s="3"/>
      <c r="G468" s="3"/>
    </row>
    <row r="469" spans="6:7">
      <c r="F469" s="3"/>
      <c r="G469" s="3"/>
    </row>
    <row r="470" spans="6:7">
      <c r="F470" s="3"/>
      <c r="G470" s="3"/>
    </row>
    <row r="471" spans="6:7">
      <c r="F471" s="3"/>
      <c r="G471" s="3"/>
    </row>
    <row r="472" spans="6:7">
      <c r="F472" s="3"/>
      <c r="G472" s="3"/>
    </row>
    <row r="473" spans="6:7">
      <c r="F473" s="3"/>
      <c r="G473" s="3"/>
    </row>
    <row r="474" spans="6:7">
      <c r="F474" s="3"/>
      <c r="G474" s="3"/>
    </row>
    <row r="475" spans="6:7">
      <c r="F475" s="3"/>
      <c r="G475" s="3"/>
    </row>
    <row r="476" spans="6:7">
      <c r="F476" s="3"/>
      <c r="G476" s="3"/>
    </row>
    <row r="477" spans="6:7">
      <c r="F477" s="3"/>
      <c r="G477" s="3"/>
    </row>
    <row r="478" spans="6:7">
      <c r="F478" s="3"/>
      <c r="G478" s="3"/>
    </row>
    <row r="479" spans="6:7">
      <c r="F479" s="3"/>
      <c r="G479" s="3"/>
    </row>
    <row r="480" spans="6:7">
      <c r="F480" s="3"/>
      <c r="G480" s="3"/>
    </row>
    <row r="481" spans="6:7">
      <c r="F481" s="3"/>
      <c r="G481" s="3"/>
    </row>
    <row r="482" spans="6:7">
      <c r="F482" s="3"/>
      <c r="G482" s="3"/>
    </row>
    <row r="483" spans="6:7">
      <c r="F483" s="3"/>
      <c r="G483" s="3"/>
    </row>
    <row r="484" spans="6:7">
      <c r="F484" s="3"/>
      <c r="G484" s="3"/>
    </row>
    <row r="485" spans="6:7">
      <c r="F485" s="3"/>
      <c r="G485" s="3"/>
    </row>
    <row r="486" spans="6:7">
      <c r="F486" s="3"/>
      <c r="G486" s="3"/>
    </row>
    <row r="487" spans="6:7">
      <c r="F487" s="3"/>
      <c r="G487" s="3"/>
    </row>
    <row r="488" spans="6:7">
      <c r="F488" s="3"/>
      <c r="G488" s="3"/>
    </row>
    <row r="489" spans="6:7">
      <c r="F489" s="3"/>
      <c r="G489" s="3"/>
    </row>
    <row r="490" spans="6:7">
      <c r="F490" s="3"/>
      <c r="G490" s="3"/>
    </row>
    <row r="491" spans="6:7">
      <c r="F491" s="3"/>
      <c r="G491" s="3"/>
    </row>
    <row r="492" spans="6:7">
      <c r="F492" s="3"/>
      <c r="G492" s="3"/>
    </row>
    <row r="493" spans="6:7">
      <c r="F493" s="3"/>
      <c r="G493" s="3"/>
    </row>
    <row r="494" spans="6:7">
      <c r="F494" s="3"/>
      <c r="G494" s="3"/>
    </row>
    <row r="495" spans="6:7">
      <c r="F495" s="3"/>
      <c r="G495" s="3"/>
    </row>
    <row r="496" spans="6:7">
      <c r="F496" s="3"/>
      <c r="G496" s="3"/>
    </row>
    <row r="497" spans="6:7">
      <c r="F497" s="3"/>
      <c r="G497" s="3"/>
    </row>
    <row r="498" spans="6:7">
      <c r="F498" s="3"/>
      <c r="G498" s="3"/>
    </row>
    <row r="499" spans="6:7">
      <c r="F499" s="3"/>
      <c r="G499" s="3"/>
    </row>
    <row r="500" spans="6:7">
      <c r="F500" s="3"/>
      <c r="G500" s="3"/>
    </row>
    <row r="501" spans="6:7">
      <c r="F501" s="3"/>
      <c r="G501" s="3"/>
    </row>
    <row r="502" spans="6:7">
      <c r="F502" s="3"/>
      <c r="G502" s="3"/>
    </row>
    <row r="503" spans="6:7">
      <c r="F503" s="3"/>
      <c r="G503" s="3"/>
    </row>
    <row r="504" spans="6:7">
      <c r="F504" s="3"/>
      <c r="G504" s="3"/>
    </row>
    <row r="505" spans="6:7">
      <c r="F505" s="3"/>
      <c r="G505" s="3"/>
    </row>
    <row r="506" spans="6:7">
      <c r="F506" s="3"/>
      <c r="G506" s="3"/>
    </row>
    <row r="507" spans="6:7">
      <c r="F507" s="3"/>
      <c r="G507" s="3"/>
    </row>
    <row r="508" spans="6:7">
      <c r="F508" s="3"/>
      <c r="G508" s="3"/>
    </row>
    <row r="509" spans="6:7">
      <c r="F509" s="3"/>
      <c r="G509" s="3"/>
    </row>
    <row r="510" spans="6:7">
      <c r="F510" s="3"/>
      <c r="G510" s="3"/>
    </row>
    <row r="511" spans="6:7">
      <c r="F511" s="3"/>
      <c r="G511" s="3"/>
    </row>
    <row r="512" spans="6:7">
      <c r="F512" s="3"/>
      <c r="G512" s="3"/>
    </row>
    <row r="513" spans="6:7">
      <c r="F513" s="3"/>
      <c r="G513" s="3"/>
    </row>
    <row r="514" spans="6:7">
      <c r="F514" s="3"/>
      <c r="G514" s="3"/>
    </row>
    <row r="515" spans="6:7">
      <c r="F515" s="3"/>
      <c r="G515" s="3"/>
    </row>
    <row r="516" spans="6:7">
      <c r="F516" s="3"/>
      <c r="G516" s="3"/>
    </row>
    <row r="517" spans="6:7">
      <c r="F517" s="3"/>
      <c r="G517" s="3"/>
    </row>
    <row r="518" spans="6:7">
      <c r="F518" s="3"/>
      <c r="G518" s="3"/>
    </row>
    <row r="519" spans="6:7">
      <c r="F519" s="3"/>
      <c r="G519" s="3"/>
    </row>
    <row r="520" spans="6:7">
      <c r="F520" s="3"/>
      <c r="G520" s="3"/>
    </row>
    <row r="521" spans="6:7">
      <c r="F521" s="3"/>
      <c r="G521" s="3"/>
    </row>
    <row r="522" spans="6:7">
      <c r="F522" s="3"/>
      <c r="G522" s="3"/>
    </row>
    <row r="523" spans="6:7">
      <c r="F523" s="3"/>
      <c r="G523" s="3"/>
    </row>
    <row r="524" spans="6:7">
      <c r="F524" s="3"/>
      <c r="G524" s="3"/>
    </row>
    <row r="525" spans="6:7">
      <c r="F525" s="3"/>
      <c r="G525" s="3"/>
    </row>
    <row r="526" spans="6:7">
      <c r="F526" s="3"/>
      <c r="G526" s="3"/>
    </row>
    <row r="527" spans="6:7">
      <c r="F527" s="3"/>
      <c r="G527" s="3"/>
    </row>
    <row r="528" spans="6:7">
      <c r="F528" s="3"/>
      <c r="G528" s="3"/>
    </row>
    <row r="529" spans="6:7">
      <c r="F529" s="3"/>
      <c r="G529" s="3"/>
    </row>
    <row r="530" spans="6:7">
      <c r="F530" s="3"/>
      <c r="G530" s="3"/>
    </row>
    <row r="531" spans="6:7">
      <c r="F531" s="3"/>
      <c r="G531" s="3"/>
    </row>
    <row r="532" spans="6:7">
      <c r="F532" s="3"/>
      <c r="G532" s="3"/>
    </row>
    <row r="533" spans="6:7">
      <c r="F533" s="3"/>
      <c r="G533" s="3"/>
    </row>
    <row r="534" spans="6:7">
      <c r="F534" s="3"/>
      <c r="G534" s="3"/>
    </row>
    <row r="535" spans="6:7">
      <c r="F535" s="3"/>
      <c r="G535" s="3"/>
    </row>
    <row r="536" spans="6:7">
      <c r="F536" s="3"/>
      <c r="G536" s="3"/>
    </row>
    <row r="537" spans="6:7">
      <c r="F537" s="3"/>
      <c r="G537" s="3"/>
    </row>
    <row r="538" spans="6:7">
      <c r="F538" s="3"/>
      <c r="G538" s="3"/>
    </row>
    <row r="539" spans="6:7">
      <c r="F539" s="3"/>
      <c r="G539" s="3"/>
    </row>
    <row r="540" spans="6:7">
      <c r="F540" s="3"/>
      <c r="G540" s="3"/>
    </row>
    <row r="541" spans="6:7">
      <c r="F541" s="3"/>
      <c r="G541" s="3"/>
    </row>
    <row r="542" spans="6:7">
      <c r="F542" s="3"/>
      <c r="G542" s="3"/>
    </row>
    <row r="543" spans="6:7">
      <c r="F543" s="3"/>
      <c r="G543" s="3"/>
    </row>
    <row r="544" spans="6:7">
      <c r="F544" s="3"/>
      <c r="G544" s="3"/>
    </row>
    <row r="545" spans="6:7">
      <c r="F545" s="3"/>
      <c r="G545" s="3"/>
    </row>
    <row r="546" spans="6:7">
      <c r="F546" s="3"/>
      <c r="G546" s="3"/>
    </row>
    <row r="547" spans="6:7">
      <c r="F547" s="3"/>
      <c r="G547" s="3"/>
    </row>
    <row r="548" spans="6:7">
      <c r="F548" s="3"/>
      <c r="G548" s="3"/>
    </row>
    <row r="549" spans="6:7">
      <c r="F549" s="3"/>
      <c r="G549" s="3"/>
    </row>
    <row r="550" spans="6:7">
      <c r="F550" s="3"/>
      <c r="G550" s="3"/>
    </row>
    <row r="551" spans="6:7">
      <c r="F551" s="3"/>
      <c r="G551" s="3"/>
    </row>
    <row r="552" spans="6:7">
      <c r="F552" s="3"/>
      <c r="G552" s="3"/>
    </row>
  </sheetData>
  <mergeCells count="13">
    <mergeCell ref="A61:C61"/>
    <mergeCell ref="A16:B16"/>
    <mergeCell ref="A1:B1"/>
    <mergeCell ref="A2:B2"/>
    <mergeCell ref="I1:I2"/>
    <mergeCell ref="E1:G1"/>
    <mergeCell ref="E2:G2"/>
    <mergeCell ref="E16:G16"/>
    <mergeCell ref="E61:G61"/>
    <mergeCell ref="A30:B30"/>
    <mergeCell ref="E30:G30"/>
    <mergeCell ref="A44:B44"/>
    <mergeCell ref="E44:G44"/>
  </mergeCells>
  <pageMargins left="0.70866141732283472" right="0.70866141732283472" top="0.74803149606299213" bottom="0.74803149606299213" header="0.31496062992125984" footer="0.31496062992125984"/>
  <pageSetup paperSize="8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49"/>
  <sheetViews>
    <sheetView topLeftCell="D34" workbookViewId="0">
      <selection activeCell="D46" sqref="A46:XFD48"/>
    </sheetView>
  </sheetViews>
  <sheetFormatPr defaultRowHeight="15"/>
  <cols>
    <col min="1" max="1" width="55" bestFit="1" customWidth="1"/>
    <col min="2" max="2" width="10.28515625" bestFit="1" customWidth="1"/>
    <col min="3" max="3" width="53.42578125" bestFit="1" customWidth="1"/>
    <col min="4" max="4" width="55" bestFit="1" customWidth="1"/>
    <col min="5" max="5" width="10.28515625" style="103" bestFit="1" customWidth="1"/>
    <col min="6" max="6" width="53.42578125" bestFit="1" customWidth="1"/>
    <col min="8" max="8" width="51.140625" bestFit="1" customWidth="1"/>
    <col min="9" max="9" width="12.28515625" customWidth="1"/>
    <col min="10" max="10" width="12" bestFit="1" customWidth="1"/>
    <col min="14" max="14" width="6.85546875" bestFit="1" customWidth="1"/>
    <col min="15" max="15" width="55" bestFit="1" customWidth="1"/>
    <col min="16" max="16" width="39.28515625" bestFit="1" customWidth="1"/>
    <col min="17" max="17" width="53.42578125" bestFit="1" customWidth="1"/>
  </cols>
  <sheetData>
    <row r="1" spans="1:14" ht="15.75" thickBot="1">
      <c r="A1" s="130" t="s">
        <v>0</v>
      </c>
      <c r="B1" s="131"/>
      <c r="C1" s="132"/>
      <c r="D1" s="117" t="s">
        <v>12</v>
      </c>
      <c r="E1" s="118"/>
      <c r="F1" s="119"/>
      <c r="H1" s="117" t="s">
        <v>12</v>
      </c>
      <c r="I1" s="118"/>
      <c r="J1" s="119"/>
    </row>
    <row r="2" spans="1:14" ht="15.75" thickBot="1">
      <c r="A2" s="127" t="s">
        <v>18</v>
      </c>
      <c r="B2" s="128"/>
      <c r="C2" s="129"/>
      <c r="D2" s="124" t="s">
        <v>18</v>
      </c>
      <c r="E2" s="125"/>
      <c r="F2" s="126"/>
      <c r="H2" s="124" t="s">
        <v>66</v>
      </c>
      <c r="I2" s="125"/>
      <c r="J2" s="126"/>
    </row>
    <row r="3" spans="1:14" ht="15.75" thickBot="1">
      <c r="A3" s="17" t="s">
        <v>7</v>
      </c>
      <c r="B3" s="18" t="s">
        <v>6</v>
      </c>
      <c r="C3" s="19" t="s">
        <v>42</v>
      </c>
      <c r="D3" s="14" t="s">
        <v>7</v>
      </c>
      <c r="E3" s="14" t="s">
        <v>122</v>
      </c>
      <c r="F3" s="14" t="s">
        <v>124</v>
      </c>
      <c r="H3" s="14" t="s">
        <v>7</v>
      </c>
      <c r="I3" s="15" t="s">
        <v>6</v>
      </c>
      <c r="J3" s="16" t="s">
        <v>4</v>
      </c>
    </row>
    <row r="4" spans="1:14" ht="15.75">
      <c r="A4" s="25" t="s">
        <v>19</v>
      </c>
      <c r="B4" s="26">
        <v>66.39</v>
      </c>
      <c r="C4" s="27" t="s">
        <v>20</v>
      </c>
      <c r="D4" s="25" t="s">
        <v>19</v>
      </c>
      <c r="E4" s="100">
        <v>2.2000000000000002</v>
      </c>
      <c r="F4" s="27">
        <f>2.2*30</f>
        <v>66</v>
      </c>
      <c r="H4" s="7" t="s">
        <v>8</v>
      </c>
      <c r="I4" s="20">
        <v>30</v>
      </c>
      <c r="J4" s="21">
        <v>1</v>
      </c>
    </row>
    <row r="5" spans="1:14" ht="15.75">
      <c r="A5" s="28" t="s">
        <v>102</v>
      </c>
      <c r="B5" s="4">
        <v>66.39</v>
      </c>
      <c r="C5" s="29" t="s">
        <v>20</v>
      </c>
      <c r="D5" s="28" t="s">
        <v>102</v>
      </c>
      <c r="E5" s="101">
        <v>2.2000000000000002</v>
      </c>
      <c r="F5" s="29"/>
      <c r="H5" s="8" t="s">
        <v>9</v>
      </c>
      <c r="I5" s="3">
        <v>0.6</v>
      </c>
      <c r="J5" s="22">
        <v>1</v>
      </c>
    </row>
    <row r="6" spans="1:14" ht="15.75">
      <c r="A6" s="28" t="s">
        <v>21</v>
      </c>
      <c r="B6" s="4">
        <v>66.39</v>
      </c>
      <c r="C6" s="29" t="s">
        <v>20</v>
      </c>
      <c r="D6" s="28" t="s">
        <v>21</v>
      </c>
      <c r="E6" s="101">
        <v>2.2000000000000002</v>
      </c>
      <c r="F6" s="29"/>
      <c r="H6" s="8" t="s">
        <v>10</v>
      </c>
      <c r="I6" s="3">
        <v>0.33300000000000002</v>
      </c>
      <c r="J6" s="22">
        <v>0.27800000000000002</v>
      </c>
      <c r="K6" t="s">
        <v>120</v>
      </c>
    </row>
    <row r="7" spans="1:14" ht="15.75">
      <c r="A7" s="28" t="s">
        <v>22</v>
      </c>
      <c r="B7" s="4">
        <v>12.54</v>
      </c>
      <c r="C7" s="29" t="s">
        <v>20</v>
      </c>
      <c r="D7" s="28" t="s">
        <v>22</v>
      </c>
      <c r="E7" s="101">
        <v>0.45</v>
      </c>
      <c r="F7" s="29">
        <f>30*0.45</f>
        <v>13.5</v>
      </c>
      <c r="H7" s="8" t="s">
        <v>11</v>
      </c>
      <c r="I7" s="3">
        <v>1</v>
      </c>
      <c r="J7" s="22">
        <v>1</v>
      </c>
    </row>
    <row r="8" spans="1:14" ht="15.75">
      <c r="A8" s="28" t="s">
        <v>103</v>
      </c>
      <c r="B8" s="4">
        <v>66.39</v>
      </c>
      <c r="C8" s="29"/>
      <c r="D8" s="28" t="s">
        <v>103</v>
      </c>
      <c r="E8" s="101">
        <v>2.2000000000000002</v>
      </c>
      <c r="F8" s="29"/>
      <c r="H8" s="8"/>
      <c r="I8" s="3"/>
      <c r="J8" s="22"/>
    </row>
    <row r="9" spans="1:14" ht="15.75">
      <c r="A9" s="28" t="s">
        <v>104</v>
      </c>
      <c r="B9" s="4">
        <v>66.39</v>
      </c>
      <c r="C9" s="29"/>
      <c r="D9" s="28" t="s">
        <v>104</v>
      </c>
      <c r="E9" s="101">
        <v>2.2000000000000002</v>
      </c>
      <c r="F9" s="29"/>
      <c r="H9" s="8"/>
      <c r="I9" s="3"/>
      <c r="J9" s="22"/>
    </row>
    <row r="10" spans="1:14" ht="15.75">
      <c r="A10" s="28" t="s">
        <v>105</v>
      </c>
      <c r="B10" s="4">
        <v>66.39</v>
      </c>
      <c r="C10" s="29"/>
      <c r="D10" s="28" t="s">
        <v>105</v>
      </c>
      <c r="E10" s="101">
        <v>2.2000000000000002</v>
      </c>
      <c r="F10" s="29"/>
      <c r="H10" s="8"/>
      <c r="I10" s="3"/>
      <c r="J10" s="22"/>
    </row>
    <row r="11" spans="1:14" ht="15.75">
      <c r="A11" s="28" t="s">
        <v>106</v>
      </c>
      <c r="B11" s="4">
        <f>53.13*0.8</f>
        <v>42.504000000000005</v>
      </c>
      <c r="C11" s="29"/>
      <c r="D11" s="28" t="s">
        <v>106</v>
      </c>
      <c r="E11" s="101">
        <v>1.45</v>
      </c>
      <c r="F11" s="29">
        <f>30*1.45</f>
        <v>43.5</v>
      </c>
      <c r="H11" s="8"/>
      <c r="I11" s="3"/>
      <c r="J11" s="22"/>
    </row>
    <row r="12" spans="1:14" ht="15.75">
      <c r="A12" s="28" t="s">
        <v>23</v>
      </c>
      <c r="B12" s="4">
        <v>41.83</v>
      </c>
      <c r="C12" s="29" t="s">
        <v>20</v>
      </c>
      <c r="D12" s="28" t="s">
        <v>23</v>
      </c>
      <c r="E12" s="101">
        <v>1.4</v>
      </c>
      <c r="F12" s="29"/>
      <c r="H12" s="133" t="s">
        <v>13</v>
      </c>
      <c r="I12" s="134"/>
      <c r="J12" s="135"/>
    </row>
    <row r="13" spans="1:14" ht="15.75">
      <c r="A13" s="28" t="s">
        <v>24</v>
      </c>
      <c r="B13" s="4"/>
      <c r="C13" s="29" t="s">
        <v>26</v>
      </c>
      <c r="D13" s="28" t="s">
        <v>24</v>
      </c>
      <c r="E13" s="101"/>
      <c r="F13" s="29"/>
      <c r="H13" s="8" t="s">
        <v>14</v>
      </c>
      <c r="I13" s="3">
        <v>66.959999999999994</v>
      </c>
      <c r="J13" s="22">
        <v>2.2000000000000002</v>
      </c>
    </row>
    <row r="14" spans="1:14" ht="15.75">
      <c r="A14" s="28" t="s">
        <v>25</v>
      </c>
      <c r="B14" s="4"/>
      <c r="C14" s="29" t="s">
        <v>26</v>
      </c>
      <c r="D14" s="28" t="s">
        <v>25</v>
      </c>
      <c r="E14" s="101"/>
      <c r="F14" s="29"/>
      <c r="H14" s="8"/>
      <c r="I14" s="3"/>
      <c r="J14" s="22"/>
      <c r="L14" s="123"/>
      <c r="M14" s="123"/>
      <c r="N14" s="123"/>
    </row>
    <row r="15" spans="1:14" ht="30">
      <c r="A15" s="28" t="s">
        <v>27</v>
      </c>
      <c r="B15" s="4"/>
      <c r="C15" s="30" t="s">
        <v>28</v>
      </c>
      <c r="D15" s="28" t="s">
        <v>27</v>
      </c>
      <c r="E15" s="101"/>
      <c r="F15" s="30" t="s">
        <v>28</v>
      </c>
      <c r="H15" s="8" t="s">
        <v>17</v>
      </c>
      <c r="I15" s="3">
        <v>1</v>
      </c>
      <c r="J15" s="22">
        <v>1</v>
      </c>
      <c r="M15" s="3"/>
      <c r="N15" s="3"/>
    </row>
    <row r="16" spans="1:14" ht="15.75">
      <c r="A16" s="28" t="s">
        <v>29</v>
      </c>
      <c r="B16" s="4"/>
      <c r="C16" s="29" t="s">
        <v>20</v>
      </c>
      <c r="D16" s="28" t="s">
        <v>29</v>
      </c>
      <c r="E16" s="101"/>
      <c r="F16" s="29"/>
      <c r="H16" s="8"/>
      <c r="I16" s="3"/>
      <c r="J16" s="22"/>
      <c r="M16" s="3"/>
      <c r="N16" s="3"/>
    </row>
    <row r="17" spans="1:16" ht="30">
      <c r="A17" s="28" t="s">
        <v>30</v>
      </c>
      <c r="B17" s="4"/>
      <c r="C17" s="31" t="s">
        <v>31</v>
      </c>
      <c r="D17" s="28" t="s">
        <v>30</v>
      </c>
      <c r="E17" s="101"/>
      <c r="F17" s="31"/>
      <c r="H17" s="133" t="s">
        <v>16</v>
      </c>
      <c r="I17" s="134"/>
      <c r="J17" s="135"/>
      <c r="M17" s="3"/>
      <c r="N17" s="3"/>
    </row>
    <row r="18" spans="1:16" ht="15.75">
      <c r="A18" s="28" t="s">
        <v>32</v>
      </c>
      <c r="B18" s="4"/>
      <c r="C18" s="29"/>
      <c r="D18" s="28" t="s">
        <v>32</v>
      </c>
      <c r="E18" s="101"/>
      <c r="F18" s="29"/>
      <c r="H18" s="8" t="s">
        <v>14</v>
      </c>
      <c r="I18" s="3">
        <v>3.09</v>
      </c>
      <c r="J18" s="22">
        <v>1.6</v>
      </c>
      <c r="M18" s="3"/>
      <c r="N18" s="3"/>
      <c r="P18" t="s">
        <v>82</v>
      </c>
    </row>
    <row r="19" spans="1:16" ht="16.5" thickBot="1">
      <c r="A19" s="28" t="s">
        <v>33</v>
      </c>
      <c r="B19" s="4"/>
      <c r="C19" s="29"/>
      <c r="D19" s="28" t="s">
        <v>33</v>
      </c>
      <c r="E19" s="101"/>
      <c r="F19" s="29"/>
      <c r="H19" s="10"/>
      <c r="I19" s="23"/>
      <c r="J19" s="24"/>
      <c r="M19" s="3"/>
      <c r="N19" s="3"/>
      <c r="P19" t="s">
        <v>83</v>
      </c>
    </row>
    <row r="20" spans="1:16" ht="15.75">
      <c r="A20" s="28" t="s">
        <v>34</v>
      </c>
      <c r="B20" s="4"/>
      <c r="C20" s="29"/>
      <c r="D20" s="28" t="s">
        <v>34</v>
      </c>
      <c r="E20" s="101"/>
      <c r="F20" s="29"/>
      <c r="I20" s="3"/>
      <c r="J20" s="3"/>
    </row>
    <row r="21" spans="1:16" ht="15.75">
      <c r="A21" s="28" t="s">
        <v>35</v>
      </c>
      <c r="B21" s="4"/>
      <c r="C21" s="29"/>
      <c r="D21" s="28" t="s">
        <v>35</v>
      </c>
      <c r="E21" s="101"/>
      <c r="F21" s="29"/>
      <c r="I21" s="3"/>
      <c r="J21" s="3"/>
    </row>
    <row r="22" spans="1:16" ht="15.75">
      <c r="A22" s="28" t="s">
        <v>36</v>
      </c>
      <c r="B22" s="4"/>
      <c r="C22" s="29"/>
      <c r="D22" s="28" t="s">
        <v>36</v>
      </c>
      <c r="E22" s="101"/>
      <c r="F22" s="29"/>
      <c r="I22" s="3"/>
      <c r="J22" s="3"/>
    </row>
    <row r="23" spans="1:16" ht="15.75">
      <c r="A23" s="28" t="s">
        <v>37</v>
      </c>
      <c r="B23" s="4"/>
      <c r="C23" s="29" t="s">
        <v>38</v>
      </c>
      <c r="D23" s="28" t="s">
        <v>37</v>
      </c>
      <c r="E23" s="101"/>
      <c r="F23" s="29" t="s">
        <v>38</v>
      </c>
      <c r="I23" s="3"/>
      <c r="J23" s="3"/>
    </row>
    <row r="24" spans="1:16" ht="16.5" thickBot="1">
      <c r="A24" s="32" t="s">
        <v>39</v>
      </c>
      <c r="B24" s="33"/>
      <c r="C24" s="34" t="s">
        <v>40</v>
      </c>
      <c r="D24" s="32" t="s">
        <v>39</v>
      </c>
      <c r="E24" s="102"/>
      <c r="F24" s="34" t="s">
        <v>40</v>
      </c>
      <c r="I24" s="3"/>
      <c r="J24" s="3"/>
    </row>
    <row r="25" spans="1:16" ht="15.75" thickBot="1"/>
    <row r="26" spans="1:16" ht="15.75" thickBot="1">
      <c r="A26" s="127" t="s">
        <v>41</v>
      </c>
      <c r="B26" s="128"/>
      <c r="C26" s="129"/>
      <c r="D26" s="124" t="s">
        <v>41</v>
      </c>
      <c r="E26" s="125"/>
      <c r="F26" s="126"/>
    </row>
    <row r="27" spans="1:16" ht="15.75" thickBot="1">
      <c r="A27" s="17" t="s">
        <v>7</v>
      </c>
      <c r="B27" s="18" t="s">
        <v>6</v>
      </c>
      <c r="C27" s="96" t="s">
        <v>42</v>
      </c>
      <c r="D27" s="14" t="s">
        <v>7</v>
      </c>
      <c r="E27" s="14" t="s">
        <v>122</v>
      </c>
      <c r="F27" s="14" t="s">
        <v>123</v>
      </c>
    </row>
    <row r="28" spans="1:16" ht="15.75" thickBot="1">
      <c r="A28" s="94" t="s">
        <v>107</v>
      </c>
      <c r="B28" s="93">
        <v>0.93</v>
      </c>
      <c r="C28" s="97" t="s">
        <v>20</v>
      </c>
      <c r="D28" s="94" t="s">
        <v>107</v>
      </c>
      <c r="E28" s="104">
        <v>1.55</v>
      </c>
      <c r="F28" s="97">
        <f>0.6*1.55</f>
        <v>0.92999999999999994</v>
      </c>
    </row>
    <row r="29" spans="1:16" ht="15.75" thickBot="1">
      <c r="A29" s="94" t="s">
        <v>108</v>
      </c>
      <c r="B29" s="95">
        <f>0.7*0.64</f>
        <v>0.44799999999999995</v>
      </c>
      <c r="C29" s="97" t="s">
        <v>20</v>
      </c>
      <c r="D29" s="94" t="s">
        <v>108</v>
      </c>
      <c r="E29" s="105">
        <v>0.75</v>
      </c>
      <c r="F29" s="97">
        <f>0.6*0.75</f>
        <v>0.44999999999999996</v>
      </c>
    </row>
    <row r="30" spans="1:16" ht="45.75" thickBot="1">
      <c r="A30" s="94" t="s">
        <v>109</v>
      </c>
      <c r="B30" s="95">
        <f>0.4*0.36</f>
        <v>0.14399999999999999</v>
      </c>
      <c r="C30" s="97" t="s">
        <v>20</v>
      </c>
      <c r="D30" s="94" t="s">
        <v>109</v>
      </c>
      <c r="E30" s="105">
        <v>0.25</v>
      </c>
      <c r="F30" s="97">
        <f>0.6*0.25</f>
        <v>0.15</v>
      </c>
    </row>
    <row r="31" spans="1:16" ht="30.75" thickBot="1">
      <c r="A31" s="94" t="s">
        <v>110</v>
      </c>
      <c r="B31" s="95">
        <f>0.8*0.75</f>
        <v>0.60000000000000009</v>
      </c>
      <c r="C31" s="97" t="s">
        <v>20</v>
      </c>
      <c r="D31" s="94" t="s">
        <v>110</v>
      </c>
      <c r="E31" s="105">
        <v>1</v>
      </c>
      <c r="F31" s="97">
        <f>0.6*1</f>
        <v>0.6</v>
      </c>
      <c r="J31" s="3"/>
    </row>
    <row r="32" spans="1:16" ht="30.75" thickBot="1">
      <c r="A32" s="94" t="s">
        <v>111</v>
      </c>
      <c r="B32" s="95">
        <f>0.8*0.75</f>
        <v>0.60000000000000009</v>
      </c>
      <c r="C32" s="97" t="s">
        <v>20</v>
      </c>
      <c r="D32" s="94" t="s">
        <v>111</v>
      </c>
      <c r="E32" s="105">
        <v>1</v>
      </c>
      <c r="F32" s="97">
        <v>0.6</v>
      </c>
    </row>
    <row r="33" spans="1:10" ht="30.75" thickBot="1">
      <c r="A33" s="94" t="s">
        <v>112</v>
      </c>
      <c r="B33" s="95">
        <v>0.93</v>
      </c>
      <c r="C33" s="97" t="s">
        <v>20</v>
      </c>
      <c r="D33" s="94" t="s">
        <v>112</v>
      </c>
      <c r="E33" s="105">
        <v>1.55</v>
      </c>
      <c r="F33" s="97">
        <f>0.6*1.55</f>
        <v>0.92999999999999994</v>
      </c>
    </row>
    <row r="34" spans="1:10" ht="60.75" thickBot="1">
      <c r="A34" s="94" t="s">
        <v>113</v>
      </c>
      <c r="B34" s="95">
        <f>0.6*0.66</f>
        <v>0.39600000000000002</v>
      </c>
      <c r="C34" s="97" t="s">
        <v>20</v>
      </c>
      <c r="D34" s="94" t="s">
        <v>113</v>
      </c>
      <c r="E34" s="105">
        <v>0.68</v>
      </c>
      <c r="F34" s="97">
        <f>0.6*0.68</f>
        <v>0.40800000000000003</v>
      </c>
    </row>
    <row r="35" spans="1:10" ht="30.75" thickBot="1">
      <c r="A35" s="94" t="s">
        <v>114</v>
      </c>
      <c r="B35" s="95">
        <f>0.3*0.28</f>
        <v>8.4000000000000005E-2</v>
      </c>
      <c r="C35" s="97" t="s">
        <v>20</v>
      </c>
      <c r="D35" s="94" t="s">
        <v>114</v>
      </c>
      <c r="E35" s="105">
        <v>0.13</v>
      </c>
      <c r="F35" s="97">
        <f>0.6*0.13</f>
        <v>7.8E-2</v>
      </c>
    </row>
    <row r="36" spans="1:10" ht="30.75" thickBot="1">
      <c r="A36" s="94" t="s">
        <v>115</v>
      </c>
      <c r="B36" s="95">
        <f>0.8*0.75</f>
        <v>0.60000000000000009</v>
      </c>
      <c r="C36" s="97" t="s">
        <v>20</v>
      </c>
      <c r="D36" s="94" t="s">
        <v>115</v>
      </c>
      <c r="E36" s="105">
        <v>1</v>
      </c>
      <c r="F36" s="97">
        <f>0.6*1</f>
        <v>0.6</v>
      </c>
    </row>
    <row r="37" spans="1:10" ht="30.75" thickBot="1">
      <c r="A37" s="94" t="s">
        <v>116</v>
      </c>
      <c r="B37" s="95">
        <f>0.4*0.36</f>
        <v>0.14399999999999999</v>
      </c>
      <c r="C37" s="97" t="s">
        <v>20</v>
      </c>
      <c r="D37" s="94" t="s">
        <v>116</v>
      </c>
      <c r="E37" s="105">
        <v>0.23</v>
      </c>
      <c r="F37" s="97">
        <f>0.6*0.23</f>
        <v>0.13800000000000001</v>
      </c>
    </row>
    <row r="38" spans="1:10" ht="15.75" thickBot="1">
      <c r="A38" s="94" t="s">
        <v>117</v>
      </c>
      <c r="B38" s="95">
        <v>0.93</v>
      </c>
      <c r="C38" s="97" t="s">
        <v>20</v>
      </c>
      <c r="D38" s="94" t="s">
        <v>117</v>
      </c>
      <c r="E38" s="105">
        <v>1.55</v>
      </c>
      <c r="F38" s="97">
        <f>0.6*1.55</f>
        <v>0.92999999999999994</v>
      </c>
    </row>
    <row r="39" spans="1:10" ht="15.75" thickBot="1">
      <c r="A39" s="94" t="s">
        <v>118</v>
      </c>
      <c r="B39" s="95">
        <f>0.2*0.18</f>
        <v>3.5999999999999997E-2</v>
      </c>
      <c r="C39" s="97" t="s">
        <v>20</v>
      </c>
      <c r="D39" s="94" t="s">
        <v>118</v>
      </c>
      <c r="E39" s="105">
        <v>7.0000000000000007E-2</v>
      </c>
      <c r="F39" s="97">
        <f>0.6*0.07</f>
        <v>4.2000000000000003E-2</v>
      </c>
    </row>
    <row r="40" spans="1:10" ht="30.75" thickBot="1">
      <c r="A40" s="94" t="s">
        <v>119</v>
      </c>
      <c r="B40" s="95">
        <f>0.7*0.64</f>
        <v>0.44799999999999995</v>
      </c>
      <c r="C40" s="97" t="s">
        <v>20</v>
      </c>
      <c r="D40" s="94" t="s">
        <v>119</v>
      </c>
      <c r="E40" s="105">
        <v>0.75</v>
      </c>
      <c r="F40" s="97">
        <f>0.6*0.75</f>
        <v>0.44999999999999996</v>
      </c>
    </row>
    <row r="41" spans="1:10">
      <c r="C41" s="29"/>
      <c r="F41" s="29"/>
    </row>
    <row r="42" spans="1:10">
      <c r="C42" s="29"/>
      <c r="F42" s="29"/>
    </row>
    <row r="43" spans="1:10">
      <c r="C43" s="29"/>
      <c r="F43" s="29"/>
    </row>
    <row r="45" spans="1:10">
      <c r="B45" t="s">
        <v>121</v>
      </c>
    </row>
    <row r="48" spans="1:10">
      <c r="I48" s="3"/>
      <c r="J48" s="3"/>
    </row>
    <row r="49" spans="9:10">
      <c r="I49" s="3"/>
      <c r="J49" s="3"/>
    </row>
    <row r="50" spans="9:10">
      <c r="I50" s="3"/>
      <c r="J50" s="3"/>
    </row>
    <row r="51" spans="9:10">
      <c r="I51" s="3"/>
      <c r="J51" s="3"/>
    </row>
    <row r="52" spans="9:10">
      <c r="I52" s="3"/>
      <c r="J52" s="3"/>
    </row>
    <row r="53" spans="9:10">
      <c r="I53" s="3"/>
      <c r="J53" s="3"/>
    </row>
    <row r="54" spans="9:10">
      <c r="I54" s="3"/>
      <c r="J54" s="3"/>
    </row>
    <row r="55" spans="9:10">
      <c r="I55" s="3"/>
      <c r="J55" s="3"/>
    </row>
    <row r="56" spans="9:10">
      <c r="I56" s="3"/>
      <c r="J56" s="3"/>
    </row>
    <row r="57" spans="9:10">
      <c r="I57" s="3"/>
      <c r="J57" s="3"/>
    </row>
    <row r="58" spans="9:10">
      <c r="I58" s="3"/>
      <c r="J58" s="3"/>
    </row>
    <row r="59" spans="9:10">
      <c r="I59" s="3"/>
      <c r="J59" s="3"/>
    </row>
    <row r="60" spans="9:10">
      <c r="I60" s="3"/>
      <c r="J60" s="3"/>
    </row>
    <row r="61" spans="9:10">
      <c r="I61" s="3"/>
      <c r="J61" s="3"/>
    </row>
    <row r="62" spans="9:10">
      <c r="I62" s="3"/>
      <c r="J62" s="3"/>
    </row>
    <row r="63" spans="9:10">
      <c r="I63" s="3"/>
      <c r="J63" s="3"/>
    </row>
    <row r="64" spans="9:10">
      <c r="I64" s="3"/>
      <c r="J64" s="3"/>
    </row>
    <row r="65" spans="9:10">
      <c r="I65" s="3"/>
      <c r="J65" s="3"/>
    </row>
    <row r="66" spans="9:10">
      <c r="I66" s="3"/>
      <c r="J66" s="3"/>
    </row>
    <row r="67" spans="9:10">
      <c r="I67" s="3"/>
      <c r="J67" s="3"/>
    </row>
    <row r="68" spans="9:10">
      <c r="I68" s="3"/>
      <c r="J68" s="3"/>
    </row>
    <row r="69" spans="9:10">
      <c r="I69" s="3"/>
      <c r="J69" s="3"/>
    </row>
    <row r="70" spans="9:10">
      <c r="I70" s="3"/>
      <c r="J70" s="3"/>
    </row>
    <row r="71" spans="9:10">
      <c r="I71" s="3"/>
      <c r="J71" s="3"/>
    </row>
    <row r="72" spans="9:10">
      <c r="I72" s="3"/>
      <c r="J72" s="3"/>
    </row>
    <row r="73" spans="9:10">
      <c r="I73" s="3"/>
      <c r="J73" s="3"/>
    </row>
    <row r="74" spans="9:10">
      <c r="I74" s="3"/>
      <c r="J74" s="3"/>
    </row>
    <row r="75" spans="9:10">
      <c r="I75" s="3"/>
      <c r="J75" s="3"/>
    </row>
    <row r="76" spans="9:10">
      <c r="I76" s="3"/>
      <c r="J76" s="3"/>
    </row>
    <row r="77" spans="9:10">
      <c r="I77" s="3"/>
      <c r="J77" s="3"/>
    </row>
    <row r="78" spans="9:10">
      <c r="I78" s="3"/>
      <c r="J78" s="3"/>
    </row>
    <row r="79" spans="9:10">
      <c r="I79" s="3"/>
      <c r="J79" s="3"/>
    </row>
    <row r="80" spans="9:10">
      <c r="I80" s="3"/>
      <c r="J80" s="3"/>
    </row>
    <row r="81" spans="9:10">
      <c r="I81" s="3"/>
      <c r="J81" s="3"/>
    </row>
    <row r="82" spans="9:10">
      <c r="I82" s="3"/>
      <c r="J82" s="3"/>
    </row>
    <row r="83" spans="9:10">
      <c r="I83" s="3"/>
      <c r="J83" s="3"/>
    </row>
    <row r="84" spans="9:10">
      <c r="I84" s="3"/>
      <c r="J84" s="3"/>
    </row>
    <row r="85" spans="9:10">
      <c r="I85" s="3"/>
      <c r="J85" s="3"/>
    </row>
    <row r="86" spans="9:10">
      <c r="I86" s="3"/>
      <c r="J86" s="3"/>
    </row>
    <row r="87" spans="9:10">
      <c r="I87" s="3"/>
      <c r="J87" s="3"/>
    </row>
    <row r="88" spans="9:10">
      <c r="I88" s="3"/>
      <c r="J88" s="3"/>
    </row>
    <row r="89" spans="9:10">
      <c r="I89" s="3"/>
      <c r="J89" s="3"/>
    </row>
    <row r="90" spans="9:10">
      <c r="I90" s="3"/>
      <c r="J90" s="3"/>
    </row>
    <row r="91" spans="9:10">
      <c r="I91" s="3"/>
      <c r="J91" s="3"/>
    </row>
    <row r="92" spans="9:10">
      <c r="I92" s="3"/>
      <c r="J92" s="3"/>
    </row>
    <row r="93" spans="9:10">
      <c r="I93" s="3"/>
      <c r="J93" s="3"/>
    </row>
    <row r="94" spans="9:10">
      <c r="I94" s="3"/>
      <c r="J94" s="3"/>
    </row>
    <row r="95" spans="9:10">
      <c r="I95" s="3"/>
      <c r="J95" s="3"/>
    </row>
    <row r="96" spans="9:10">
      <c r="I96" s="3"/>
      <c r="J96" s="3"/>
    </row>
    <row r="97" spans="9:10">
      <c r="I97" s="3"/>
      <c r="J97" s="3"/>
    </row>
    <row r="98" spans="9:10">
      <c r="I98" s="3"/>
      <c r="J98" s="3"/>
    </row>
    <row r="99" spans="9:10">
      <c r="I99" s="3"/>
      <c r="J99" s="3"/>
    </row>
    <row r="100" spans="9:10">
      <c r="I100" s="3"/>
      <c r="J100" s="3"/>
    </row>
    <row r="101" spans="9:10">
      <c r="I101" s="3"/>
      <c r="J101" s="3"/>
    </row>
    <row r="102" spans="9:10">
      <c r="I102" s="3"/>
      <c r="J102" s="3"/>
    </row>
    <row r="103" spans="9:10">
      <c r="I103" s="3"/>
      <c r="J103" s="3"/>
    </row>
    <row r="104" spans="9:10">
      <c r="I104" s="3"/>
      <c r="J104" s="3"/>
    </row>
    <row r="105" spans="9:10">
      <c r="I105" s="3"/>
      <c r="J105" s="3"/>
    </row>
    <row r="106" spans="9:10">
      <c r="I106" s="3"/>
      <c r="J106" s="3"/>
    </row>
    <row r="107" spans="9:10">
      <c r="I107" s="3"/>
      <c r="J107" s="3"/>
    </row>
    <row r="108" spans="9:10">
      <c r="I108" s="3"/>
      <c r="J108" s="3"/>
    </row>
    <row r="109" spans="9:10">
      <c r="I109" s="3"/>
      <c r="J109" s="3"/>
    </row>
    <row r="110" spans="9:10">
      <c r="I110" s="3"/>
      <c r="J110" s="3"/>
    </row>
    <row r="111" spans="9:10">
      <c r="I111" s="3"/>
      <c r="J111" s="3"/>
    </row>
    <row r="112" spans="9:10">
      <c r="I112" s="3"/>
      <c r="J112" s="3"/>
    </row>
    <row r="113" spans="9:10">
      <c r="I113" s="3"/>
      <c r="J113" s="3"/>
    </row>
    <row r="114" spans="9:10">
      <c r="I114" s="3"/>
      <c r="J114" s="3"/>
    </row>
    <row r="115" spans="9:10">
      <c r="I115" s="3"/>
      <c r="J115" s="3"/>
    </row>
    <row r="116" spans="9:10">
      <c r="I116" s="3"/>
      <c r="J116" s="3"/>
    </row>
    <row r="117" spans="9:10">
      <c r="I117" s="3"/>
      <c r="J117" s="3"/>
    </row>
    <row r="118" spans="9:10">
      <c r="I118" s="3"/>
      <c r="J118" s="3"/>
    </row>
    <row r="119" spans="9:10">
      <c r="I119" s="3"/>
      <c r="J119" s="3"/>
    </row>
    <row r="120" spans="9:10">
      <c r="I120" s="3"/>
      <c r="J120" s="3"/>
    </row>
    <row r="121" spans="9:10">
      <c r="I121" s="3"/>
      <c r="J121" s="3"/>
    </row>
    <row r="122" spans="9:10">
      <c r="I122" s="3"/>
      <c r="J122" s="3"/>
    </row>
    <row r="123" spans="9:10">
      <c r="I123" s="3"/>
      <c r="J123" s="3"/>
    </row>
    <row r="124" spans="9:10">
      <c r="I124" s="3"/>
      <c r="J124" s="3"/>
    </row>
    <row r="125" spans="9:10">
      <c r="I125" s="3"/>
      <c r="J125" s="3"/>
    </row>
    <row r="126" spans="9:10">
      <c r="I126" s="3"/>
      <c r="J126" s="3"/>
    </row>
    <row r="127" spans="9:10">
      <c r="I127" s="3"/>
      <c r="J127" s="3"/>
    </row>
    <row r="128" spans="9:10">
      <c r="I128" s="3"/>
      <c r="J128" s="3"/>
    </row>
    <row r="129" spans="9:10">
      <c r="I129" s="3"/>
      <c r="J129" s="3"/>
    </row>
    <row r="130" spans="9:10">
      <c r="I130" s="3"/>
      <c r="J130" s="3"/>
    </row>
    <row r="131" spans="9:10">
      <c r="I131" s="3"/>
      <c r="J131" s="3"/>
    </row>
    <row r="132" spans="9:10">
      <c r="I132" s="3"/>
      <c r="J132" s="3"/>
    </row>
    <row r="133" spans="9:10">
      <c r="I133" s="3"/>
      <c r="J133" s="3"/>
    </row>
    <row r="134" spans="9:10">
      <c r="I134" s="3"/>
      <c r="J134" s="3"/>
    </row>
    <row r="135" spans="9:10">
      <c r="I135" s="3"/>
      <c r="J135" s="3"/>
    </row>
    <row r="136" spans="9:10">
      <c r="I136" s="3"/>
      <c r="J136" s="3"/>
    </row>
    <row r="137" spans="9:10">
      <c r="I137" s="3"/>
      <c r="J137" s="3"/>
    </row>
    <row r="138" spans="9:10">
      <c r="I138" s="3"/>
      <c r="J138" s="3"/>
    </row>
    <row r="139" spans="9:10">
      <c r="I139" s="3"/>
      <c r="J139" s="3"/>
    </row>
    <row r="140" spans="9:10">
      <c r="I140" s="3"/>
      <c r="J140" s="3"/>
    </row>
    <row r="141" spans="9:10">
      <c r="I141" s="3"/>
      <c r="J141" s="3"/>
    </row>
    <row r="142" spans="9:10">
      <c r="I142" s="3"/>
      <c r="J142" s="3"/>
    </row>
    <row r="143" spans="9:10">
      <c r="I143" s="3"/>
      <c r="J143" s="3"/>
    </row>
    <row r="144" spans="9:10">
      <c r="I144" s="3"/>
      <c r="J144" s="3"/>
    </row>
    <row r="145" spans="9:10">
      <c r="I145" s="3"/>
      <c r="J145" s="3"/>
    </row>
    <row r="146" spans="9:10">
      <c r="I146" s="3"/>
      <c r="J146" s="3"/>
    </row>
    <row r="147" spans="9:10">
      <c r="I147" s="3"/>
      <c r="J147" s="3"/>
    </row>
    <row r="148" spans="9:10">
      <c r="I148" s="3"/>
      <c r="J148" s="3"/>
    </row>
    <row r="149" spans="9:10">
      <c r="I149" s="3"/>
      <c r="J149" s="3"/>
    </row>
  </sheetData>
  <mergeCells count="11">
    <mergeCell ref="A2:C2"/>
    <mergeCell ref="A1:C1"/>
    <mergeCell ref="A26:C26"/>
    <mergeCell ref="H2:J2"/>
    <mergeCell ref="H12:J12"/>
    <mergeCell ref="H17:J17"/>
    <mergeCell ref="L14:N14"/>
    <mergeCell ref="D1:F1"/>
    <mergeCell ref="D2:F2"/>
    <mergeCell ref="D26:F26"/>
    <mergeCell ref="H1:J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"/>
  <sheetViews>
    <sheetView tabSelected="1" workbookViewId="0">
      <selection activeCell="A11" sqref="A11:E15"/>
    </sheetView>
  </sheetViews>
  <sheetFormatPr defaultRowHeight="15"/>
  <cols>
    <col min="1" max="1" width="34.140625" customWidth="1"/>
    <col min="2" max="2" width="18.5703125" customWidth="1"/>
    <col min="5" max="5" width="10.42578125" customWidth="1"/>
    <col min="7" max="7" width="16.42578125" customWidth="1"/>
    <col min="8" max="8" width="11.85546875" customWidth="1"/>
    <col min="9" max="9" width="27" customWidth="1"/>
  </cols>
  <sheetData>
    <row r="1" spans="1:9" ht="45">
      <c r="A1" s="136" t="s">
        <v>0</v>
      </c>
      <c r="B1" s="137"/>
      <c r="D1" s="61"/>
      <c r="E1" s="61" t="s">
        <v>6</v>
      </c>
      <c r="F1" s="61" t="s">
        <v>5</v>
      </c>
      <c r="G1" s="61" t="s">
        <v>126</v>
      </c>
      <c r="H1" s="61"/>
    </row>
    <row r="2" spans="1:9" ht="24" customHeight="1">
      <c r="A2" s="62" t="s">
        <v>125</v>
      </c>
      <c r="B2" s="63">
        <v>0.14399999999999999</v>
      </c>
      <c r="E2" s="3">
        <v>0.14699999999999999</v>
      </c>
      <c r="F2" s="3">
        <v>0.6</v>
      </c>
      <c r="G2" s="3">
        <v>0.245</v>
      </c>
      <c r="H2" s="3">
        <f>+G2*F2</f>
        <v>0.14699999999999999</v>
      </c>
    </row>
    <row r="3" spans="1:9" ht="22.5" customHeight="1">
      <c r="A3" s="62"/>
      <c r="B3" s="63"/>
      <c r="E3" s="3"/>
      <c r="F3" s="3"/>
      <c r="G3" s="3"/>
      <c r="H3" s="3"/>
    </row>
    <row r="4" spans="1:9" ht="29.25">
      <c r="A4" s="106" t="s">
        <v>1</v>
      </c>
      <c r="B4" s="107">
        <f>0.066276+0.092148</f>
        <v>0.15842400000000001</v>
      </c>
      <c r="E4" s="3"/>
      <c r="F4" s="3"/>
      <c r="G4" s="3"/>
      <c r="H4" s="3"/>
    </row>
    <row r="5" spans="1:9" ht="38.25" customHeight="1" thickBot="1">
      <c r="A5" s="108" t="s">
        <v>2</v>
      </c>
      <c r="B5" s="109">
        <f xml:space="preserve"> 0.017048+0.023662</f>
        <v>4.0709999999999996E-2</v>
      </c>
      <c r="E5" s="3"/>
      <c r="F5" s="3"/>
      <c r="G5" s="3"/>
      <c r="H5" s="3"/>
    </row>
    <row r="6" spans="1:9" ht="37.5" customHeight="1">
      <c r="D6" s="2"/>
      <c r="E6" s="3"/>
      <c r="F6" s="3"/>
      <c r="G6" s="3"/>
      <c r="H6" s="3"/>
    </row>
    <row r="7" spans="1:9">
      <c r="D7" s="2"/>
      <c r="E7" s="3"/>
      <c r="F7" s="3"/>
      <c r="G7" s="3"/>
      <c r="H7" s="3"/>
    </row>
    <row r="8" spans="1:9">
      <c r="D8" s="2"/>
      <c r="E8" s="3"/>
      <c r="F8" s="3"/>
      <c r="G8" s="3"/>
      <c r="H8" s="3"/>
    </row>
    <row r="9" spans="1:9">
      <c r="D9" s="2"/>
      <c r="E9" s="3"/>
      <c r="F9" s="3"/>
      <c r="G9" s="3"/>
      <c r="H9" s="3"/>
    </row>
    <row r="10" spans="1:9" ht="15.75" thickBot="1">
      <c r="E10" s="3"/>
      <c r="F10" s="3"/>
      <c r="G10" s="3"/>
      <c r="H10" s="3"/>
    </row>
    <row r="11" spans="1:9" ht="15.75" thickBot="1">
      <c r="D11" s="2"/>
      <c r="E11" s="3"/>
      <c r="F11" s="3"/>
      <c r="G11" s="3"/>
      <c r="H11" s="138" t="s">
        <v>77</v>
      </c>
      <c r="I11" s="139"/>
    </row>
    <row r="12" spans="1:9" ht="15.75" thickBot="1">
      <c r="D12" s="2"/>
      <c r="E12" s="3"/>
      <c r="F12" s="3"/>
      <c r="G12" s="3"/>
      <c r="H12" s="98" t="s">
        <v>0</v>
      </c>
      <c r="I12" s="99" t="s">
        <v>81</v>
      </c>
    </row>
    <row r="13" spans="1:9" ht="15.75" thickBot="1">
      <c r="D13" s="2"/>
      <c r="E13" s="3"/>
      <c r="F13" s="3"/>
      <c r="G13" s="3"/>
      <c r="H13" s="66"/>
      <c r="I13" s="68"/>
    </row>
    <row r="14" spans="1:9" ht="15.75" thickBot="1">
      <c r="G14" s="5" t="s">
        <v>80</v>
      </c>
      <c r="H14" s="67">
        <v>0.14399999999999999</v>
      </c>
      <c r="I14" s="65">
        <f>+G2*F2</f>
        <v>0.14699999999999999</v>
      </c>
    </row>
    <row r="15" spans="1:9" ht="15.75" thickBot="1">
      <c r="G15" s="5"/>
      <c r="H15" s="64"/>
      <c r="I15" s="44"/>
    </row>
  </sheetData>
  <mergeCells count="2">
    <mergeCell ref="A1:B1"/>
    <mergeCell ref="H11:I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ICP</vt:lpstr>
      <vt:lpstr>TOSAP</vt:lpstr>
      <vt:lpstr>MERCATI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Lusetti</dc:creator>
  <cp:lastModifiedBy>wavetech assistenza</cp:lastModifiedBy>
  <cp:lastPrinted>2021-01-26T07:05:57Z</cp:lastPrinted>
  <dcterms:created xsi:type="dcterms:W3CDTF">2021-01-25T09:44:35Z</dcterms:created>
  <dcterms:modified xsi:type="dcterms:W3CDTF">2024-01-25T09:41:45Z</dcterms:modified>
</cp:coreProperties>
</file>