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8800" windowHeight="12165"/>
  </bookViews>
  <sheets>
    <sheet name="nota integrativa" sheetId="1" r:id="rId1"/>
  </sheets>
  <externalReferences>
    <externalReference r:id="rId2"/>
    <externalReference r:id="rId3"/>
    <externalReference r:id="rId4"/>
    <externalReference r:id="rId5"/>
    <externalReference r:id="rId6"/>
  </externalReferences>
  <definedNames>
    <definedName name="\a">#REF!</definedName>
    <definedName name="\c">#REF!</definedName>
    <definedName name="\l">#REF!</definedName>
    <definedName name="\m">#REF!</definedName>
    <definedName name="\n">#REF!</definedName>
    <definedName name="\r">#REF!</definedName>
    <definedName name="\v">#REF!</definedName>
    <definedName name="\X">#REF!</definedName>
    <definedName name="_Key1" hidden="1">#REF!</definedName>
    <definedName name="_Key2" hidden="1">#REF!</definedName>
    <definedName name="_Order1" hidden="1">255</definedName>
    <definedName name="_Order2" hidden="1">0</definedName>
    <definedName name="_Sort" hidden="1">#REF!</definedName>
    <definedName name="aa">#REF!</definedName>
    <definedName name="AREA">#REF!</definedName>
    <definedName name="_xlnm.Print_Area" localSheetId="0">'nota integrativa'!$A$1:$I$361</definedName>
    <definedName name="_xlnm.Print_Area">#REF!</definedName>
    <definedName name="assessori">#REF!</definedName>
    <definedName name="CAPITALE">#REF!</definedName>
    <definedName name="CAPSPESA">#REF!</definedName>
    <definedName name="CIAO">#REF!</definedName>
    <definedName name="er">[1]INV.CON!#REF!</definedName>
    <definedName name="gigi">'[2]DIMOST-RES'!$J$9:$J$15</definedName>
    <definedName name="L">#REF!</definedName>
    <definedName name="N">#REF!</definedName>
    <definedName name="PRINT_AREA_MI">#REF!</definedName>
    <definedName name="Print_Titles_MI">#REF!</definedName>
    <definedName name="q" hidden="1">'[1]UTIL. ONERI'!#REF!</definedName>
    <definedName name="RELBIL118">#REF!</definedName>
    <definedName name="RIPTOTSPE">[3]RIPSPESA!$A$5:$CT$35</definedName>
    <definedName name="_xlnm.Print_Titles">#REF!</definedName>
    <definedName name="UTILONERI" hidden="1">'[4]UTIL. ONERI'!#REF!</definedName>
    <definedName name="VIGILANZA">#REF!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21" i="1" l="1"/>
  <c r="H321" i="1"/>
  <c r="G321" i="1"/>
  <c r="B321" i="1"/>
  <c r="I320" i="1"/>
  <c r="H320" i="1"/>
  <c r="G320" i="1"/>
  <c r="B320" i="1"/>
  <c r="I319" i="1"/>
  <c r="H319" i="1"/>
  <c r="G319" i="1"/>
  <c r="B319" i="1"/>
  <c r="I318" i="1"/>
  <c r="H318" i="1"/>
  <c r="G318" i="1"/>
  <c r="B318" i="1"/>
  <c r="I317" i="1"/>
  <c r="H317" i="1"/>
  <c r="G317" i="1"/>
  <c r="B317" i="1"/>
  <c r="I316" i="1"/>
  <c r="H316" i="1"/>
  <c r="G316" i="1"/>
  <c r="B316" i="1"/>
  <c r="I315" i="1"/>
  <c r="H315" i="1"/>
  <c r="G315" i="1"/>
  <c r="B315" i="1"/>
  <c r="I314" i="1"/>
  <c r="H314" i="1"/>
  <c r="G314" i="1"/>
  <c r="B314" i="1"/>
  <c r="I313" i="1"/>
  <c r="H313" i="1"/>
  <c r="G313" i="1"/>
  <c r="B313" i="1"/>
  <c r="I312" i="1"/>
  <c r="H312" i="1"/>
  <c r="G312" i="1"/>
  <c r="B312" i="1"/>
  <c r="I311" i="1"/>
  <c r="I323" i="1" s="1"/>
  <c r="H311" i="1"/>
  <c r="H323" i="1" s="1"/>
  <c r="L323" i="1" s="1"/>
  <c r="G311" i="1"/>
  <c r="G323" i="1" s="1"/>
  <c r="K323" i="1" s="1"/>
  <c r="B311" i="1"/>
  <c r="G307" i="1"/>
  <c r="D307" i="1"/>
  <c r="G306" i="1"/>
  <c r="D306" i="1"/>
  <c r="I297" i="1"/>
  <c r="I295" i="1"/>
  <c r="I287" i="1"/>
  <c r="I286" i="1"/>
  <c r="I288" i="1" s="1"/>
  <c r="I275" i="1"/>
  <c r="I272" i="1"/>
  <c r="H258" i="1"/>
  <c r="G258" i="1"/>
  <c r="F258" i="1"/>
  <c r="H253" i="1"/>
  <c r="H257" i="1" s="1"/>
  <c r="G253" i="1"/>
  <c r="G257" i="1" s="1"/>
  <c r="F253" i="1"/>
  <c r="F257" i="1" s="1"/>
  <c r="H241" i="1"/>
  <c r="G241" i="1"/>
  <c r="F241" i="1"/>
  <c r="H240" i="1"/>
  <c r="G240" i="1"/>
  <c r="F240" i="1"/>
  <c r="H235" i="1"/>
  <c r="G235" i="1"/>
  <c r="F235" i="1"/>
  <c r="H224" i="1"/>
  <c r="H225" i="1" s="1"/>
  <c r="G224" i="1"/>
  <c r="G225" i="1" s="1"/>
  <c r="F224" i="1"/>
  <c r="F225" i="1" s="1"/>
  <c r="H211" i="1"/>
  <c r="G211" i="1"/>
  <c r="F211" i="1"/>
  <c r="H209" i="1"/>
  <c r="G209" i="1"/>
  <c r="F209" i="1"/>
  <c r="H208" i="1"/>
  <c r="G208" i="1"/>
  <c r="F208" i="1"/>
  <c r="H188" i="1"/>
  <c r="G188" i="1"/>
  <c r="F188" i="1"/>
  <c r="H187" i="1"/>
  <c r="G187" i="1"/>
  <c r="F187" i="1"/>
  <c r="H186" i="1"/>
  <c r="G186" i="1"/>
  <c r="F186" i="1"/>
  <c r="H185" i="1"/>
  <c r="G185" i="1"/>
  <c r="F185" i="1"/>
  <c r="H184" i="1"/>
  <c r="G184" i="1"/>
  <c r="F184" i="1"/>
  <c r="H183" i="1"/>
  <c r="G183" i="1"/>
  <c r="F183" i="1"/>
  <c r="H182" i="1"/>
  <c r="G182" i="1"/>
  <c r="F182" i="1"/>
  <c r="F175" i="1"/>
  <c r="I170" i="1"/>
  <c r="H170" i="1"/>
  <c r="G170" i="1"/>
  <c r="F170" i="1"/>
  <c r="I166" i="1"/>
  <c r="H166" i="1"/>
  <c r="G166" i="1"/>
  <c r="F166" i="1"/>
  <c r="I162" i="1"/>
  <c r="H162" i="1"/>
  <c r="G162" i="1"/>
  <c r="F162" i="1"/>
  <c r="I158" i="1"/>
  <c r="H158" i="1"/>
  <c r="G158" i="1"/>
  <c r="F158" i="1"/>
  <c r="I156" i="1"/>
  <c r="H156" i="1"/>
  <c r="I154" i="1"/>
  <c r="H154" i="1"/>
  <c r="G154" i="1"/>
  <c r="F154" i="1"/>
  <c r="I152" i="1"/>
  <c r="H152" i="1"/>
  <c r="G152" i="1"/>
  <c r="F152" i="1"/>
  <c r="I151" i="1"/>
  <c r="I175" i="1" s="1"/>
  <c r="H151" i="1"/>
  <c r="H175" i="1" s="1"/>
  <c r="G151" i="1"/>
  <c r="G175" i="1" s="1"/>
  <c r="I150" i="1"/>
  <c r="H150" i="1"/>
  <c r="G150" i="1"/>
  <c r="F150" i="1"/>
  <c r="A125" i="1"/>
  <c r="I124" i="1"/>
  <c r="H124" i="1"/>
  <c r="G124" i="1"/>
  <c r="A124" i="1"/>
  <c r="I123" i="1"/>
  <c r="H123" i="1"/>
  <c r="G123" i="1"/>
  <c r="A123" i="1"/>
  <c r="I122" i="1"/>
  <c r="H122" i="1"/>
  <c r="G122" i="1"/>
  <c r="A122" i="1"/>
  <c r="I121" i="1"/>
  <c r="H121" i="1"/>
  <c r="G121" i="1"/>
  <c r="A121" i="1"/>
  <c r="I120" i="1"/>
  <c r="I125" i="1" s="1"/>
  <c r="H120" i="1"/>
  <c r="H125" i="1" s="1"/>
  <c r="G120" i="1"/>
  <c r="G125" i="1" s="1"/>
  <c r="A120" i="1"/>
  <c r="H106" i="1"/>
  <c r="G106" i="1"/>
  <c r="F106" i="1"/>
  <c r="H105" i="1"/>
  <c r="G105" i="1"/>
  <c r="F105" i="1"/>
  <c r="H104" i="1"/>
  <c r="G104" i="1"/>
  <c r="F104" i="1"/>
  <c r="H103" i="1"/>
  <c r="G103" i="1"/>
  <c r="F103" i="1"/>
  <c r="H93" i="1"/>
  <c r="H96" i="1" s="1"/>
  <c r="G93" i="1"/>
  <c r="G96" i="1" s="1"/>
  <c r="F93" i="1"/>
  <c r="F96" i="1" s="1"/>
  <c r="H92" i="1"/>
  <c r="H102" i="1" s="1"/>
  <c r="H181" i="1" s="1"/>
  <c r="H207" i="1" s="1"/>
  <c r="H222" i="1" s="1"/>
  <c r="H233" i="1" s="1"/>
  <c r="H239" i="1" s="1"/>
  <c r="H252" i="1" s="1"/>
  <c r="G92" i="1"/>
  <c r="G102" i="1" s="1"/>
  <c r="G181" i="1" s="1"/>
  <c r="G207" i="1" s="1"/>
  <c r="G222" i="1" s="1"/>
  <c r="G233" i="1" s="1"/>
  <c r="G239" i="1" s="1"/>
  <c r="G252" i="1" s="1"/>
  <c r="F92" i="1"/>
  <c r="F102" i="1" s="1"/>
  <c r="F181" i="1" s="1"/>
  <c r="F207" i="1" s="1"/>
  <c r="F222" i="1" s="1"/>
  <c r="F233" i="1" s="1"/>
  <c r="F239" i="1" s="1"/>
  <c r="F252" i="1" s="1"/>
  <c r="H75" i="1"/>
  <c r="G75" i="1"/>
  <c r="F75" i="1"/>
  <c r="H74" i="1"/>
  <c r="G74" i="1"/>
  <c r="F74" i="1"/>
  <c r="I63" i="1"/>
  <c r="H63" i="1"/>
  <c r="G63" i="1"/>
  <c r="F63" i="1"/>
  <c r="I62" i="1"/>
  <c r="H62" i="1"/>
  <c r="G62" i="1"/>
  <c r="F62" i="1"/>
  <c r="I61" i="1"/>
  <c r="H61" i="1"/>
  <c r="G61" i="1"/>
  <c r="F61" i="1"/>
  <c r="I60" i="1"/>
  <c r="H60" i="1"/>
  <c r="G60" i="1"/>
  <c r="F60" i="1"/>
  <c r="I59" i="1"/>
  <c r="H59" i="1"/>
  <c r="G59" i="1"/>
  <c r="F59" i="1"/>
  <c r="I58" i="1"/>
  <c r="H58" i="1"/>
  <c r="G58" i="1"/>
  <c r="F58" i="1"/>
  <c r="I57" i="1"/>
  <c r="H57" i="1"/>
  <c r="G57" i="1"/>
  <c r="F57" i="1"/>
  <c r="I56" i="1"/>
  <c r="H56" i="1"/>
  <c r="G56" i="1"/>
  <c r="F56" i="1"/>
  <c r="I54" i="1"/>
  <c r="H54" i="1"/>
  <c r="G54" i="1"/>
  <c r="F54" i="1"/>
  <c r="I53" i="1"/>
  <c r="H53" i="1"/>
  <c r="G53" i="1"/>
  <c r="F53" i="1"/>
  <c r="I52" i="1"/>
  <c r="I64" i="1" s="1"/>
  <c r="H52" i="1"/>
  <c r="H64" i="1" s="1"/>
  <c r="G52" i="1"/>
  <c r="G64" i="1" s="1"/>
  <c r="F52" i="1"/>
  <c r="F64" i="1" s="1"/>
  <c r="L64" i="1" s="1"/>
  <c r="I174" i="1" l="1"/>
  <c r="F212" i="1"/>
  <c r="G242" i="1"/>
  <c r="H76" i="1"/>
  <c r="H107" i="1"/>
  <c r="G174" i="1"/>
  <c r="H212" i="1"/>
  <c r="H174" i="1"/>
  <c r="F189" i="1"/>
  <c r="H242" i="1"/>
  <c r="F76" i="1"/>
  <c r="F107" i="1"/>
  <c r="G189" i="1"/>
  <c r="G76" i="1"/>
  <c r="G107" i="1"/>
  <c r="F174" i="1"/>
  <c r="H189" i="1"/>
  <c r="G212" i="1"/>
  <c r="F242" i="1"/>
  <c r="I277" i="1"/>
  <c r="I283" i="1" l="1"/>
  <c r="I298" i="1" s="1"/>
</calcChain>
</file>

<file path=xl/sharedStrings.xml><?xml version="1.0" encoding="utf-8"?>
<sst xmlns="http://schemas.openxmlformats.org/spreadsheetml/2006/main" count="322" uniqueCount="210">
  <si>
    <t xml:space="preserve"> </t>
  </si>
  <si>
    <t xml:space="preserve">  </t>
  </si>
  <si>
    <t xml:space="preserve">NOTA INTEGRATIVA AL BILANCIO DI </t>
  </si>
  <si>
    <t>PREVISIONE 2019-2021</t>
  </si>
  <si>
    <t xml:space="preserve">Premessa </t>
  </si>
  <si>
    <t>La presente nota integrativa è prevista dal punto 9.11 del “Principio contabile applicato concernente la programmazione del bilancio” allegato al D. Lgs. 118 del 23.06.2011, come modificato dal D. Lgs. n. 126 del 10.08.2014.</t>
  </si>
  <si>
    <t>Il contenuto della nota integrativa è determinato dal principio sopra citato ed ha la funzione di integrare i dati quantitativi esposti negli schemi di bilancio al fine di rendere più chiara e significativa la lettura dello stesso.</t>
  </si>
  <si>
    <t>Il presente documento ha essenzialmente tre funzioni:</t>
  </si>
  <si>
    <r>
      <t>•</t>
    </r>
    <r>
      <rPr>
        <sz val="7"/>
        <color indexed="8"/>
        <rFont val="Calibri"/>
        <family val="2"/>
      </rPr>
      <t xml:space="preserve">      </t>
    </r>
    <r>
      <rPr>
        <sz val="12"/>
        <color indexed="8"/>
        <rFont val="Calibri"/>
        <family val="2"/>
      </rPr>
      <t>Analitico-descrittiva, che dà l’illustrazione di dati che per la loro sinteticità non sono in grado di essere pienamente compresi;</t>
    </r>
  </si>
  <si>
    <r>
      <t>•</t>
    </r>
    <r>
      <rPr>
        <sz val="7"/>
        <color indexed="8"/>
        <rFont val="Calibri"/>
        <family val="2"/>
      </rPr>
      <t xml:space="preserve">      </t>
    </r>
    <r>
      <rPr>
        <sz val="12"/>
        <color indexed="8"/>
        <rFont val="Calibri"/>
        <family val="2"/>
      </rPr>
      <t>Informativa, che prevede l’indicazione di ulteriori dati che non possono essere inseriti nei documenti quantitativo-contabili;</t>
    </r>
  </si>
  <si>
    <r>
      <t>•</t>
    </r>
    <r>
      <rPr>
        <sz val="7"/>
        <color indexed="8"/>
        <rFont val="Calibri"/>
        <family val="2"/>
      </rPr>
      <t xml:space="preserve">      </t>
    </r>
    <r>
      <rPr>
        <sz val="12"/>
        <color indexed="8"/>
        <rFont val="Calibri"/>
        <family val="2"/>
      </rPr>
      <t>Esplicativa, che si traduce nell’evidenziazione e nella motivazione delle ipotesi assunte e dei criteri di valutazione adottati e che sono alla base della determinazione dei valori di bilancio.</t>
    </r>
  </si>
  <si>
    <t>1) Criteri di valutazione adottati per la formulazione delle previsioni, con particolare riferimento agli stanziamenti riguardanti gli accantonamenti per le spese potenziali e al fondo crediti di dubbia esigibilità, dando illustrazione dei crediti per i quali non è previsto l’accantonamento a tale fondo.</t>
  </si>
  <si>
    <t>Le previsioni del bilancio  sono state effettuate in base ai principi allegati al D.Lgs. 118/2011 ed ai risultati delle precedenti gestioni di bilancio.</t>
  </si>
  <si>
    <t>Non sono stati effettuati accantonamenti per spese potenziali poiché, al momento della stesura del bilancio, non si ravvisano segnali o indicazioni che possano far ritenere effettiva questa eventualità. Il fondo crediti di dubbia esigibilità è stato costituito accantonando una quota delle entrate accertate per competenza ed oggetto di analisi secondo le disposizioni dei nuovi principi contabili.</t>
  </si>
  <si>
    <t>Oltre l’accantonamento previsto per l’indennità di fine mandato del Sindaco, istituito per ciascun anno del triennio considerato secondo il principio cantabile applicato concernente la contabilità finanziaria di cui all’all.4/2 del D.Lgs.118/2001, non si è ravvisata la necessità di istituire ulteriori accantonamenti in sede di bilancio di previsione, anche per evitare di distrarre risorse alla gestione.  Di seguito sono analizzate le principali voci di entrata:</t>
  </si>
  <si>
    <t>RIEPILOGO GENERALE ENTRATE PER TITOLI</t>
  </si>
  <si>
    <t>TITOLO</t>
  </si>
  <si>
    <t>DENOMINAZIONE</t>
  </si>
  <si>
    <t>PREV.DEF.
o REND.</t>
  </si>
  <si>
    <t>PREVISIONI              ANNO 2019</t>
  </si>
  <si>
    <t>PREVISIONI                     ANNO 2020</t>
  </si>
  <si>
    <t>PREVISIONI                     ANNO 2021</t>
  </si>
  <si>
    <r>
      <t>Fondo pluriennale vincolato per spese correnti</t>
    </r>
    <r>
      <rPr>
        <vertAlign val="superscript"/>
        <sz val="8"/>
        <rFont val="Calibri"/>
        <family val="2"/>
      </rPr>
      <t xml:space="preserve"> </t>
    </r>
  </si>
  <si>
    <t xml:space="preserve">Fondo pluriennale vincolato per spese in conto capitale </t>
  </si>
  <si>
    <t xml:space="preserve">Utilizzo avanzo di Amministrazione </t>
  </si>
  <si>
    <r>
      <t>- di cui avanzo vincolato utilizzato anticipatamente</t>
    </r>
    <r>
      <rPr>
        <i/>
        <vertAlign val="superscript"/>
        <sz val="8"/>
        <rFont val="Calibri"/>
        <family val="2"/>
      </rPr>
      <t xml:space="preserve"> </t>
    </r>
  </si>
  <si>
    <t>Entrate correnti di natura tributaria, contributiva e perequativa</t>
  </si>
  <si>
    <t>Trasferimenti correnti</t>
  </si>
  <si>
    <t>Entrate extratributarie</t>
  </si>
  <si>
    <t>Entrate in conto capitale</t>
  </si>
  <si>
    <t>Entrate da riduzione di attività finanziarie</t>
  </si>
  <si>
    <t>Accensione prestiti</t>
  </si>
  <si>
    <t>Anticipazioni da istituto tesoriere/cassiere</t>
  </si>
  <si>
    <t>Entrate per conto terzi e partite di giro</t>
  </si>
  <si>
    <t>Totale generale delle entrate</t>
  </si>
  <si>
    <t>AVANZO DI AMMINISTRAZIONE:</t>
  </si>
  <si>
    <t>Viene applicato al bilancio di previsione l'importo di €.30.000, quale quota parte dell'avanzo di amministrazione destinato ad investimenti determinato dalle risultanze del conto consuntivo in approvazione da parte del Consiglio Comunale.</t>
  </si>
  <si>
    <t>a  norma dell'art. 187, comma 2, lett.d) del D.lgs. 267/2000, così come determinato con deliberazione del C.C. n….. Del……… di approvazione del rendiconto 20163;</t>
  </si>
  <si>
    <t>??</t>
  </si>
  <si>
    <t>Titolo I - Entrate correnti di natura tributaria, contributiva e perequativa</t>
  </si>
  <si>
    <t>Tipologie di entrata</t>
  </si>
  <si>
    <t>Anno 2019</t>
  </si>
  <si>
    <t>Anno 2020</t>
  </si>
  <si>
    <t>Anno 2021</t>
  </si>
  <si>
    <t>Imposte tasse e proventi assimilati</t>
  </si>
  <si>
    <t>Fondi perequativi da amministrazioni centrali</t>
  </si>
  <si>
    <t xml:space="preserve">Totale titolo I  </t>
  </si>
  <si>
    <t>Imposta municipale propria (Imu):</t>
  </si>
  <si>
    <t>L’imposta municipale propria è confermata nella misura approvata per l’esercizio 2018 con le seguenti aliquote:</t>
  </si>
  <si>
    <r>
      <t xml:space="preserve">•    </t>
    </r>
    <r>
      <rPr>
        <sz val="12"/>
        <color indexed="8"/>
        <rFont val="Calibri"/>
        <family val="2"/>
      </rPr>
      <t>aliquota 0,40% per l’unità immobiliare adibita ad abitazione principale del soggetto passivo classificata nelle categorie catastali A/1, A/8 e A/9 nonché per le relative pertinenze,  per unità immobiliari di cui siano proprietari o usufruttuari anziani o disabili che acquisiscono la residenza in istituti di ricovero o sanitari a seguito di ricovero permanente, purchè la stessa non sia data in locazione, per unità immobiliari possedute dai cittadini italiani residenti all’estero a titolo di proprietà o di usufrutto in Italia, a condizione che non risulti locata;</t>
    </r>
  </si>
  <si>
    <r>
      <t>•    </t>
    </r>
    <r>
      <rPr>
        <sz val="12"/>
        <color indexed="8"/>
        <rFont val="Calibri"/>
        <family val="2"/>
      </rPr>
      <t>aliquota 10,6% per aree edificabili;</t>
    </r>
  </si>
  <si>
    <r>
      <t>•    </t>
    </r>
    <r>
      <rPr>
        <sz val="12"/>
        <color indexed="8"/>
        <rFont val="Calibri"/>
        <family val="2"/>
      </rPr>
      <t xml:space="preserve">aliquota 10,6% tutti gli altri fabbricati;  </t>
    </r>
  </si>
  <si>
    <t>Addizionale comunale all’ irpef.</t>
  </si>
  <si>
    <t>E’ confermata nella misura vigente nel 2018 (0,4%).</t>
  </si>
  <si>
    <t>Tari</t>
  </si>
  <si>
    <t>E’ intenzione dell’Amministrazione comunale mantenere invariate le tariffe vigenti.</t>
  </si>
  <si>
    <t>Titolo II – Trasferimenti correnti</t>
  </si>
  <si>
    <t>Trasferimenti correnti da Amministrazioni pubbliche</t>
  </si>
  <si>
    <t>Trasferimenti correnti da famiglie</t>
  </si>
  <si>
    <t>Trasferimenti correnti da imprese</t>
  </si>
  <si>
    <t>Totale titolo II</t>
  </si>
  <si>
    <t>I trasferimenti correnti riguardano le quote di compartecipazione alle spese correnti sostenute dall'ente da parte principalmente di altri enti della pubblica amministrazione quali Stato, Regioni , Comuni e Province oltre che per funzioni proprie per funzioni delegate e nel triennio non si prevedono scostamenti rilevanti rispetto al trend-storico.</t>
  </si>
  <si>
    <t>Titolo III - Entrate extratributarie</t>
  </si>
  <si>
    <t>Vendita di beni e servizi e proventi derivanti dalla gestione dei beni</t>
  </si>
  <si>
    <t>Proventi derivanti dall'attività di controllo e repressione delle irregolarità e degli illeciti</t>
  </si>
  <si>
    <t>Interessi attivi</t>
  </si>
  <si>
    <t>Rimborsi e altre entrate correnti</t>
  </si>
  <si>
    <t>Totale titolo III</t>
  </si>
  <si>
    <t>La quantificazione di queste entrate fa riferimento a leggi e regolamenti, oltre che all’andamento degli esercizi precedenti. Le voci principali sono:</t>
  </si>
  <si>
    <r>
      <t>•</t>
    </r>
    <r>
      <rPr>
        <sz val="7"/>
        <color indexed="8"/>
        <rFont val="Calibri"/>
        <family val="2"/>
      </rPr>
      <t xml:space="preserve">      </t>
    </r>
    <r>
      <rPr>
        <sz val="12"/>
        <color indexed="8"/>
        <rFont val="Calibri"/>
        <family val="2"/>
      </rPr>
      <t>Diritti di segreteria;</t>
    </r>
  </si>
  <si>
    <r>
      <t>•</t>
    </r>
    <r>
      <rPr>
        <sz val="7"/>
        <color indexed="8"/>
        <rFont val="Calibri"/>
        <family val="2"/>
      </rPr>
      <t xml:space="preserve">      </t>
    </r>
    <r>
      <rPr>
        <sz val="12"/>
        <color indexed="8"/>
        <rFont val="Calibri"/>
        <family val="2"/>
      </rPr>
      <t>Sanzioni amministrative per violazione al codice della strada;</t>
    </r>
  </si>
  <si>
    <r>
      <t>•</t>
    </r>
    <r>
      <rPr>
        <sz val="7"/>
        <color indexed="8"/>
        <rFont val="Calibri"/>
        <family val="2"/>
      </rPr>
      <t xml:space="preserve">      </t>
    </r>
    <r>
      <rPr>
        <sz val="12"/>
        <color indexed="8"/>
        <rFont val="Calibri"/>
        <family val="2"/>
      </rPr>
      <t>Rimborsi scolastici;</t>
    </r>
  </si>
  <si>
    <r>
      <t>•</t>
    </r>
    <r>
      <rPr>
        <sz val="7"/>
        <color indexed="8"/>
        <rFont val="Calibri"/>
        <family val="2"/>
      </rPr>
      <t xml:space="preserve">      </t>
    </r>
    <r>
      <rPr>
        <sz val="12"/>
        <color indexed="8"/>
        <rFont val="Calibri"/>
        <family val="2"/>
      </rPr>
      <t>Affitti attivi;</t>
    </r>
  </si>
  <si>
    <t>•   Rimborsi per i servizi cimiteriali.</t>
  </si>
  <si>
    <t>Titolo IV – Entrate in conto capitale</t>
  </si>
  <si>
    <t>Questa tipologia di entrata finanzia le spese di investimento e comprende:</t>
  </si>
  <si>
    <t>Titolo V – Entrate da riduzione di attività finanziarie</t>
  </si>
  <si>
    <t>Nessuna entrata prevista.</t>
  </si>
  <si>
    <t>Titolo VI – Accensione di prestiti</t>
  </si>
  <si>
    <t>Titolo VII – Anticipazione da Istituto tesoriere/cassiere</t>
  </si>
  <si>
    <t>Data l'ottima liquidità e la gestione ottimale dei flussi di cassa, non è previsto il ricorso all'anticipazione di tesoreria.</t>
  </si>
  <si>
    <t>Titolo XI – Entrate per conto terzi e partite di giro</t>
  </si>
  <si>
    <t xml:space="preserve">Di pari importo in entrata e in spesa esse comprendono entrate per partite di giro e per conto terzi. </t>
  </si>
  <si>
    <t>SPESA</t>
  </si>
  <si>
    <t>RIEPILOGO GENERALE SPESE PER TITOLI</t>
  </si>
  <si>
    <t>PREVISIONI                 ANNO 2020</t>
  </si>
  <si>
    <t>PREVISIONI                 ANNO 2021</t>
  </si>
  <si>
    <t>DISAVANZO DI AMMINISTRAZIONE</t>
  </si>
  <si>
    <t>SPESE CORRENTI</t>
  </si>
  <si>
    <t>previsione di competenza</t>
  </si>
  <si>
    <t>di cui già impegnato*</t>
  </si>
  <si>
    <t>di cui fondo pluriennale vincolato</t>
  </si>
  <si>
    <t>SPESE IN CONTO CAPITALE</t>
  </si>
  <si>
    <t>SPESE PER INCREMENTO DI ATT. FINANZIARIE</t>
  </si>
  <si>
    <t>RIMBORSO DI PRESTITI</t>
  </si>
  <si>
    <t>CHIUSURA ANTICIPAZIONI DA ISTITUTO TESORIERE/ CASSIERE</t>
  </si>
  <si>
    <t>SPESE PER CONTO TERZI E PARTITE DI GIRO</t>
  </si>
  <si>
    <t>TOTALE TITOLI</t>
  </si>
  <si>
    <t>TITOLO I – Spese correnti</t>
  </si>
  <si>
    <t>Di seguito sono riepilogate le principali voci di spesa corrente suddivise in macroaggregati:</t>
  </si>
  <si>
    <t>Macroaggregati di spesa</t>
  </si>
  <si>
    <t>Redditi da lavoro dipendente</t>
  </si>
  <si>
    <t>Imposte e tasse a carico dell'ente</t>
  </si>
  <si>
    <t>Acquisto di beni e servizi</t>
  </si>
  <si>
    <t>Interessi passivi</t>
  </si>
  <si>
    <t>Rimborsi e poste correttive delle entrate</t>
  </si>
  <si>
    <t>Altre spese correnti</t>
  </si>
  <si>
    <t>Totale titolo I</t>
  </si>
  <si>
    <t xml:space="preserve">Nella voce “redditi da lavoro dipendente” sono compresi anche gli oneri previdenziali ed assistenziali a carico dell’ente. Tale macroaggregato è stato quantificato per il biennio successivo, proiettando la situazione attuale. </t>
  </si>
  <si>
    <t>Tra le “imposte e tasse a carico dell’ente” la somma maggiore è rappresentata dall’Irap a carico dell’ente.</t>
  </si>
  <si>
    <t>Gli “acquisti dei beni e servizi” comprendono le previsioni di spesa necessarie a garantire il regolare funzionamento e la buona gestione dei servizi.</t>
  </si>
  <si>
    <t>Tra i “trasferimenti correnti” sono classificati i contributi che l’amministrazione riconosce annualmente a terzi, siano essi privati cittadini o associazioni, oltre alle quote per i servizi in gestione associata.</t>
  </si>
  <si>
    <t>Gli “interessi passivi”, sono rappresentati da interessi passivi su mutui in ammortamento nel triennio.</t>
  </si>
  <si>
    <t>Tra i “rimborsi e le poste correttive delle entrate” sono compresi gli sgravi e le restituzioni di tributi.</t>
  </si>
  <si>
    <t>Le “altre spese correnti” comprendono tutte quelle voci che non trovano collocazione nei precedenti macroaggregati, quali le assicurazioni, la liquidazione dell’iva a debito, il fondo crediti di dubbia esigibilità e il fondo di riserva.</t>
  </si>
  <si>
    <t>Titolo  II – Spese in conto capitale</t>
  </si>
  <si>
    <t xml:space="preserve">Investimenti fissi lordi e acquisto di terreni </t>
  </si>
  <si>
    <t xml:space="preserve">Contributi agli investimenti </t>
  </si>
  <si>
    <t xml:space="preserve">Altri trasferimenti in conto capitale </t>
  </si>
  <si>
    <t xml:space="preserve">Altre spese in conto capitale </t>
  </si>
  <si>
    <t xml:space="preserve">Totale titolo II </t>
  </si>
  <si>
    <t>Nel macroaggregato “Investimenti fissi lordi e acquisto di terreni” sono classificate le spese relative alla realizzazione di nuove opere e agli interventi di manutenzione straordinaria</t>
  </si>
  <si>
    <t>Titolo III – Spese per incremento di attività finanziarie</t>
  </si>
  <si>
    <t>In bilancio non emergono valori per questo titolo</t>
  </si>
  <si>
    <t>Titolo IV – Rimborso di prestiti</t>
  </si>
  <si>
    <t xml:space="preserve">Rimborso prestiti a breve termine </t>
  </si>
  <si>
    <t xml:space="preserve">Rimborso mutui ed altri finanziamenti a medio lungo termine </t>
  </si>
  <si>
    <t xml:space="preserve">Totale titolo IV </t>
  </si>
  <si>
    <t>Nel macroaggregato “Rimborso mutui ed altri finanziamenti a medio lungo termine” sono comprese le quote capitale dei mutui in ammortamento nel triennio considerato e la quota capitale del prestito concesso da Regione Lombardia.</t>
  </si>
  <si>
    <t>Titolo V – Restituzione anticipazione istituto tesoriere/cassiere</t>
  </si>
  <si>
    <t>In questo titolo trova iscrizione la restituzione dell’anticipazione di tesoreria corrispondente al titolo VII di entrata.</t>
  </si>
  <si>
    <t xml:space="preserve">Restituzione anticipazione di cassa  </t>
  </si>
  <si>
    <t>Totale titolo V</t>
  </si>
  <si>
    <t>Titolo VII – Spese per conto terzi e partite di giro.</t>
  </si>
  <si>
    <t>Uscite per partite di giro</t>
  </si>
  <si>
    <t>Uscite per conto terzi</t>
  </si>
  <si>
    <t xml:space="preserve">Totale titolo VII </t>
  </si>
  <si>
    <t>Le spese per conto di terzi e le partite di giro sono state previste a pareggio con le relative entrate di cui al titolo IX.</t>
  </si>
  <si>
    <t>Fondo crediti di dubbia esigibilità e fondo di riserva di cassa</t>
  </si>
  <si>
    <t>La determinazione dell’accantonamento al fondo crediti di dubbia esigibilità è stata preceduta da un’attenta analisi delle entrate dell’ente per l’individuazione delle tipologie stanziate che possono dar luogo alla formazione di crediti di dubbia e difficile esazione. Le poste di entrata ritenute ricadenti in dette tipologie sono:</t>
  </si>
  <si>
    <t>Sono state poi confrontate le varie metodologie di calcolo previste dai principi contabili e individuata  quella della media ponderata (metodo B), in base al principio della prudenza, trovando il complemento a 100 della percentuale ottenuta, si è poi provveduto al calcolo dell’accantonamento obbligatorio per ogni singolo anno.</t>
  </si>
  <si>
    <t>- Recupero evasione tributaria</t>
  </si>
  <si>
    <t>- Tassa Rifiuti</t>
  </si>
  <si>
    <t>- Sanzioni Amministrative</t>
  </si>
  <si>
    <t>- Affitti da beni immobili</t>
  </si>
  <si>
    <t>Totale FCDE minimo da stanziare</t>
  </si>
  <si>
    <t>Totale FCDE previsto nel bilancio</t>
  </si>
  <si>
    <t>E' stanziata nel capitolo relativo al fondo di riserva ordinario e del fondo crediti di dubbia esigibilità la previsione di cassa e costituisce il fondo di riserva per le autorizzazioni di cassa ex art. 166 del TUEL.</t>
  </si>
  <si>
    <t>2) Elenco analitico degli utilizzi delle quote vincolate e accantonate del risultato di amministrazione presunto, distinguendo i vincoli derivanti dalla legge e dai principi contabili, dai trasferimenti, da mutui e altri finanziamenti, vincoli formalmente attribuiti dall'ente.</t>
  </si>
  <si>
    <t>Con la predisposizione del bilancio di previsione è necessario procedere alla determinazione del risultato di amministrazione presunto che consiste in una previsione ragionevole del risultato di amministrazione dell’esercizio precedente, formulata in base alla situazione dei conti alla data di elaborazione del bilancio di previsione.</t>
  </si>
  <si>
    <t>Al presunto risultato di amministrazione sono stati applicati i  vincoli derivanti dalla gestione precedente.</t>
  </si>
  <si>
    <t>Si riporta la tabella dimostrativa del risultato di amministrazione presunto allegata al bilancio:</t>
  </si>
  <si>
    <t>Determinazione del risultato di amministrazione presunto al 31/12</t>
  </si>
  <si>
    <t>1) Determinazione del risultato di amministrazione presunto al 31/12/2018:</t>
  </si>
  <si>
    <t xml:space="preserve"> + Risultato di amministrazione iniziale 2018</t>
  </si>
  <si>
    <t xml:space="preserve"> + Fondo pluriennale vincolato iniziale dell'esercizio 2018</t>
  </si>
  <si>
    <t xml:space="preserve"> + Entrate già accertate nell'esercizio 2018</t>
  </si>
  <si>
    <t xml:space="preserve"> - Uscite già impegnate nell'esercizio 2018</t>
  </si>
  <si>
    <t>+/- Variazione dei residui attivi già verificatesi nel 2018</t>
  </si>
  <si>
    <t>-/+ Variazione dei residui passivi già verificatesi nel 2018</t>
  </si>
  <si>
    <t xml:space="preserve"> = Risultato di amministrazione dell'esercizio 2018 e alla data di redazione del bilancio dell'anno 2018</t>
  </si>
  <si>
    <t xml:space="preserve"> + Entrate presunte per il restante periodo dell`esercizio 2018</t>
  </si>
  <si>
    <t xml:space="preserve"> - Uscite presunte per il restante periodo dell`esercizio 2018</t>
  </si>
  <si>
    <t>+/- Variazioni dei residui attivi, presunte per il restante periodo dell`esercizio 2018</t>
  </si>
  <si>
    <t>-/+ Variazioni dei residui passivi, presunte per il restante periodo dell`esercizio 2018</t>
  </si>
  <si>
    <t xml:space="preserve"> - Fondo pluriennale vincolato finale presunto dell'esercizio 2018</t>
  </si>
  <si>
    <t>A) Risultato di amministrazione presunto al 31/12/2018</t>
  </si>
  <si>
    <t>2) Composizione del risultato di amministrazione presunto al 31/12/2018:</t>
  </si>
  <si>
    <t>Parte accantonata</t>
  </si>
  <si>
    <t>Fondo crediti di dubbia esigibilità al 31/12/2018</t>
  </si>
  <si>
    <t>Altri accantonamenti</t>
  </si>
  <si>
    <t>B) Totale parte accantonata</t>
  </si>
  <si>
    <t>Parte vincolata</t>
  </si>
  <si>
    <t>Vincoli derivanti da Leggi e principi contabili</t>
  </si>
  <si>
    <t>Vincoli derivanti da trasferimenti</t>
  </si>
  <si>
    <t>Vincoli derivanti dalla contrazione di mutui</t>
  </si>
  <si>
    <t>Vincoli formalmente attribuiti dall'ente</t>
  </si>
  <si>
    <t>Altri vincoli da specificare</t>
  </si>
  <si>
    <t>C) Totale parte vincolata</t>
  </si>
  <si>
    <t>Parte destinata agli investimenti</t>
  </si>
  <si>
    <t>D) Totale destinata agli investimenti</t>
  </si>
  <si>
    <t>E) Totale parte disponibile ( E=A-B-C-D )</t>
  </si>
  <si>
    <t>Fondo pluriennale vincolato</t>
  </si>
  <si>
    <t>Il principio della competenza potenziata prevede che il “Fondo pluriennale vincolato” sia uno strumento di rappresentazione della programmazione e previsione delle spese, sia correnti che di investimento, che evidenzi con trasparenza ed attendibilità il procedimento di impiego delle risorse acquisite dall’ente che richiedono un periodo di tempo ultrannuale per il loro effettivo impiego e utilizzo per le finalità programmate e previste.</t>
  </si>
  <si>
    <t>Attuamente il Fondo pluriennale iscritto nel bilancio di previsione è il seguente:</t>
  </si>
  <si>
    <r>
      <t>3)</t>
    </r>
    <r>
      <rPr>
        <b/>
        <sz val="7"/>
        <color indexed="8"/>
        <rFont val="Calibri"/>
        <family val="2"/>
      </rPr>
      <t xml:space="preserve">  </t>
    </r>
    <r>
      <rPr>
        <b/>
        <sz val="12"/>
        <color indexed="8"/>
        <rFont val="Calibri"/>
        <family val="2"/>
      </rPr>
      <t>Elenco degli interventi programmati per spese di investimento finanziati col ricorso al debito e con le risorse disponibili</t>
    </r>
  </si>
  <si>
    <t>TOTALE</t>
  </si>
  <si>
    <r>
      <t>4)</t>
    </r>
    <r>
      <rPr>
        <b/>
        <sz val="7"/>
        <color indexed="8"/>
        <rFont val="Calibri"/>
        <family val="2"/>
      </rPr>
      <t xml:space="preserve">  </t>
    </r>
    <r>
      <rPr>
        <b/>
        <sz val="12"/>
        <color indexed="8"/>
        <rFont val="Calibri"/>
        <family val="2"/>
      </rPr>
      <t>Oneri e gli impegni finanziari stimati e stanziati in bilancio, derivanti da contratti relativi a strumenti finanziari derivati o da contratti di finanziamento che includono una componente derivata</t>
    </r>
  </si>
  <si>
    <t>L’Ente non ha in essere contratti rientranti nelle tipologie sopra specificate.</t>
  </si>
  <si>
    <r>
      <t>5)</t>
    </r>
    <r>
      <rPr>
        <b/>
        <sz val="7"/>
        <color indexed="8"/>
        <rFont val="Calibri"/>
        <family val="2"/>
      </rPr>
      <t xml:space="preserve">  </t>
    </r>
    <r>
      <rPr>
        <b/>
        <sz val="12"/>
        <color indexed="8"/>
        <rFont val="Calibri"/>
        <family val="2"/>
      </rPr>
      <t>Elenco dei propri enti ed organismi strumentali, precisando che i relativi bilanci consuntivi sono consultabili nel proprio sito internet fermo restando quanto previsto per gli enti locali dall'art. 172, comma 1, lettera a) del Tuel</t>
    </r>
  </si>
  <si>
    <t>L’Ente non possiede organismi strumentali.</t>
  </si>
  <si>
    <r>
      <t>6)</t>
    </r>
    <r>
      <rPr>
        <b/>
        <sz val="7"/>
        <color indexed="8"/>
        <rFont val="Calibri"/>
        <family val="2"/>
      </rPr>
      <t xml:space="preserve">  </t>
    </r>
    <r>
      <rPr>
        <b/>
        <sz val="12"/>
        <color indexed="8"/>
        <rFont val="Calibri"/>
        <family val="2"/>
      </rPr>
      <t>Elenco delle garanzie principali o sussidiarie prestate dall'ente a favore di enti e di altri soggetti ai sensi delle leggi vigenti</t>
    </r>
  </si>
  <si>
    <t>L'Ente non ha prestato garanzie a favore di enti o di altri soggetti.</t>
  </si>
  <si>
    <r>
      <t>7)</t>
    </r>
    <r>
      <rPr>
        <b/>
        <sz val="7"/>
        <color indexed="8"/>
        <rFont val="Calibri"/>
        <family val="2"/>
      </rPr>
      <t xml:space="preserve">  </t>
    </r>
    <r>
      <rPr>
        <b/>
        <sz val="12"/>
        <color indexed="8"/>
        <rFont val="Calibri"/>
        <family val="2"/>
      </rPr>
      <t>Elenco delle partecipazioni possedute con l'indicazione della relativa quota percentuale</t>
    </r>
  </si>
  <si>
    <t>L’Ente ha approvato con deliberazione della Giunta comunale il piano di razionalizzazione delle società partecipate ai sensi dell’art.1 comma 611 e seguenti della Legge n.190/2014, atto a cui si rimanda per maggiori dettagli; di seguito saranno elencate soltanto le società a partecipazione diretta:</t>
  </si>
  <si>
    <t>Denominazione</t>
  </si>
  <si>
    <t>Funzioni attribuite e attività svolte</t>
  </si>
  <si>
    <t>% Partec.</t>
  </si>
  <si>
    <t>Uniacque spa</t>
  </si>
  <si>
    <t>SERVIZIO IDRICO INTEGRATO</t>
  </si>
  <si>
    <t>SERVIZIO RACCOLTA TRASPORTO E SMALTIMENTO RIFIUTI</t>
  </si>
  <si>
    <r>
      <t>8)</t>
    </r>
    <r>
      <rPr>
        <b/>
        <sz val="7"/>
        <color indexed="8"/>
        <rFont val="Calibri"/>
        <family val="2"/>
      </rPr>
      <t xml:space="preserve">  </t>
    </r>
    <r>
      <rPr>
        <b/>
        <sz val="12"/>
        <color indexed="8"/>
        <rFont val="Calibri"/>
        <family val="2"/>
      </rPr>
      <t>Altre informazioni riguardanti le previsioni, richieste dalla legge o necessarie per l'interpretazione del bilancio</t>
    </r>
  </si>
  <si>
    <t>Si rinvia al contenuto del Documento Unico di Programmazione 2019-2021 e agli allegati al bilancio di previsione in approvazione.</t>
  </si>
  <si>
    <t>COMUNE DI RANZANICO</t>
  </si>
  <si>
    <t>Provincia di Bergamo</t>
  </si>
  <si>
    <t>VAL CAVALLINA SERVIZI S.R.L.</t>
  </si>
  <si>
    <t xml:space="preserve">CONSORZIO SERVIZI VAL CAVALLINA </t>
  </si>
  <si>
    <t>SERVIZI ALLA PERSONA</t>
  </si>
  <si>
    <t>Il Responsabile del Settore</t>
  </si>
  <si>
    <t>Angelo Pizzighini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</si>
</sst>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2" x14ac:knownFonts="1">
    <font>
      <sz val="11"/>
      <color theme="1"/>
      <name val="Calibri"/>
      <family val="2"/>
      <scheme val="minor"/>
    </font>
    <font>
      <sz val="11"/>
      <color theme="1"/>
      <name val="Calibri"/>
      <family val="2"/>
      <scheme val="minor"/>
    </font>
    <font>
      <sz val="22"/>
      <color indexed="8"/>
      <name val="Calibri"/>
      <family val="2"/>
    </font>
    <font>
      <sz val="26"/>
      <color rgb="FF000000"/>
      <name val="Calibri"/>
      <family val="2"/>
    </font>
    <font>
      <sz val="11"/>
      <color theme="1"/>
      <name val="Calibri"/>
      <family val="2"/>
    </font>
    <font>
      <sz val="10"/>
      <color rgb="FF000000"/>
      <name val="Calibri"/>
      <family val="2"/>
    </font>
    <font>
      <b/>
      <sz val="8"/>
      <color rgb="FF000000"/>
      <name val="Calibri"/>
      <family val="2"/>
    </font>
    <font>
      <b/>
      <u/>
      <sz val="8"/>
      <color rgb="FF0000FF"/>
      <name val="Calibri"/>
      <family val="2"/>
    </font>
    <font>
      <b/>
      <i/>
      <sz val="12"/>
      <color rgb="FF000000"/>
      <name val="Calibri"/>
      <family val="2"/>
    </font>
    <font>
      <sz val="12"/>
      <color rgb="FF000000"/>
      <name val="Calibri"/>
      <family val="2"/>
    </font>
    <font>
      <sz val="20"/>
      <color rgb="FF000000"/>
      <name val="Calibri"/>
      <family val="2"/>
    </font>
    <font>
      <sz val="20"/>
      <color theme="1"/>
      <name val="Calibri"/>
      <family val="2"/>
    </font>
    <font>
      <sz val="7"/>
      <color indexed="8"/>
      <name val="Calibri"/>
      <family val="2"/>
    </font>
    <font>
      <sz val="12"/>
      <color indexed="8"/>
      <name val="Calibri"/>
      <family val="2"/>
    </font>
    <font>
      <b/>
      <sz val="12"/>
      <color rgb="FF000000"/>
      <name val="Calibri"/>
      <family val="2"/>
    </font>
    <font>
      <sz val="11"/>
      <color indexed="8"/>
      <name val="Calibri"/>
      <family val="2"/>
    </font>
    <font>
      <b/>
      <sz val="8"/>
      <name val="Calibri"/>
      <family val="2"/>
    </font>
    <font>
      <sz val="8"/>
      <color rgb="FFFF0000"/>
      <name val="Calibri"/>
      <family val="2"/>
    </font>
    <font>
      <sz val="8"/>
      <name val="Calibri"/>
      <family val="2"/>
    </font>
    <font>
      <vertAlign val="superscript"/>
      <sz val="8"/>
      <name val="Calibri"/>
      <family val="2"/>
    </font>
    <font>
      <i/>
      <sz val="8"/>
      <name val="Calibri"/>
      <family val="2"/>
    </font>
    <font>
      <i/>
      <vertAlign val="superscript"/>
      <sz val="8"/>
      <name val="Calibri"/>
      <family val="2"/>
    </font>
    <font>
      <sz val="12"/>
      <color rgb="FFFF0000"/>
      <name val="Calibri"/>
      <family val="2"/>
    </font>
    <font>
      <b/>
      <sz val="10"/>
      <color rgb="FF000000"/>
      <name val="Calibri"/>
      <family val="2"/>
    </font>
    <font>
      <i/>
      <sz val="12"/>
      <color rgb="FF000000"/>
      <name val="Calibri"/>
      <family val="2"/>
    </font>
    <font>
      <i/>
      <sz val="11"/>
      <color theme="1"/>
      <name val="Calibri"/>
      <family val="2"/>
    </font>
    <font>
      <b/>
      <i/>
      <sz val="11"/>
      <color theme="1"/>
      <name val="Calibri"/>
      <family val="2"/>
    </font>
    <font>
      <sz val="10"/>
      <name val="Arial"/>
      <family val="2"/>
    </font>
    <font>
      <b/>
      <sz val="11"/>
      <color theme="1"/>
      <name val="Calibri"/>
      <family val="2"/>
    </font>
    <font>
      <sz val="8"/>
      <color indexed="8"/>
      <name val="Calibri"/>
      <family val="2"/>
    </font>
    <font>
      <b/>
      <i/>
      <sz val="8"/>
      <name val="Calibri"/>
      <family val="2"/>
    </font>
    <font>
      <b/>
      <i/>
      <sz val="7"/>
      <name val="Calibri"/>
      <family val="2"/>
    </font>
    <font>
      <sz val="8"/>
      <color theme="1"/>
      <name val="Calibri"/>
      <family val="2"/>
    </font>
    <font>
      <sz val="7"/>
      <name val="Calibri"/>
      <family val="2"/>
    </font>
    <font>
      <b/>
      <i/>
      <sz val="10"/>
      <name val="Calibri"/>
      <family val="2"/>
    </font>
    <font>
      <b/>
      <sz val="12"/>
      <color theme="1"/>
      <name val="Calibri"/>
      <family val="2"/>
    </font>
    <font>
      <sz val="9"/>
      <color theme="1"/>
      <name val="Calibri"/>
      <family val="2"/>
    </font>
    <font>
      <b/>
      <sz val="12"/>
      <color indexed="8"/>
      <name val="Calibri"/>
      <family val="2"/>
    </font>
    <font>
      <b/>
      <sz val="7"/>
      <color indexed="8"/>
      <name val="Calibri"/>
      <family val="2"/>
    </font>
    <font>
      <sz val="12"/>
      <color theme="1"/>
      <name val="Calibri"/>
      <family val="2"/>
    </font>
    <font>
      <sz val="8"/>
      <color rgb="FF000000"/>
      <name val="Calibri"/>
      <family val="2"/>
    </font>
    <font>
      <i/>
      <sz val="6"/>
      <color rgb="FF000000"/>
      <name val="Calibri"/>
      <family val="2"/>
    </font>
  </fonts>
  <fills count="11">
    <fill>
      <patternFill patternType="none"/>
    </fill>
    <fill>
      <patternFill patternType="gray125"/>
    </fill>
    <fill>
      <patternFill patternType="solid">
        <fgColor rgb="FFFFFFCC"/>
        <bgColor indexed="64"/>
      </patternFill>
    </fill>
    <fill>
      <patternFill patternType="solid">
        <fgColor indexed="9"/>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CCFFFF"/>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CFCFCF"/>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0" fontId="15" fillId="0" borderId="0"/>
    <xf numFmtId="0" fontId="27" fillId="0" borderId="0"/>
    <xf numFmtId="43" fontId="27" fillId="0" borderId="0" applyFont="0" applyFill="0" applyBorder="0" applyAlignment="0" applyProtection="0"/>
    <xf numFmtId="43" fontId="1" fillId="0" borderId="0" applyFont="0" applyFill="0" applyBorder="0" applyAlignment="0" applyProtection="0"/>
  </cellStyleXfs>
  <cellXfs count="309">
    <xf numFmtId="0" fontId="0" fillId="0" borderId="0" xfId="0"/>
    <xf numFmtId="0" fontId="4" fillId="0" borderId="0" xfId="0" applyFont="1" applyAlignment="1">
      <alignment horizontal="center"/>
    </xf>
    <xf numFmtId="0" fontId="4" fillId="0" borderId="0" xfId="0" applyFont="1"/>
    <xf numFmtId="0" fontId="6"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right" vertical="center"/>
    </xf>
    <xf numFmtId="0" fontId="5" fillId="0" borderId="0" xfId="0" applyFont="1" applyAlignment="1">
      <alignment horizontal="left" vertical="center"/>
    </xf>
    <xf numFmtId="0" fontId="9" fillId="0" borderId="0" xfId="0" applyFont="1" applyAlignment="1">
      <alignment horizontal="left" vertical="center"/>
    </xf>
    <xf numFmtId="0" fontId="9" fillId="0" borderId="0" xfId="0" applyFont="1" applyFill="1" applyAlignment="1">
      <alignment horizontal="justify" vertical="top" wrapText="1"/>
    </xf>
    <xf numFmtId="0" fontId="9" fillId="0" borderId="0" xfId="0" applyFont="1" applyAlignment="1">
      <alignment horizontal="left" vertical="top"/>
    </xf>
    <xf numFmtId="0" fontId="4" fillId="0" borderId="0" xfId="0" applyFont="1" applyAlignment="1">
      <alignment vertical="top"/>
    </xf>
    <xf numFmtId="0" fontId="14" fillId="0" borderId="0" xfId="0" applyFont="1" applyFill="1" applyAlignment="1">
      <alignment horizontal="justify" vertical="top" wrapText="1"/>
    </xf>
    <xf numFmtId="0" fontId="16" fillId="0" borderId="0" xfId="2" applyFont="1" applyFill="1" applyBorder="1" applyAlignment="1">
      <alignment horizontal="center" vertical="center" wrapText="1"/>
    </xf>
    <xf numFmtId="0" fontId="16" fillId="3" borderId="0" xfId="2" applyFont="1" applyFill="1" applyBorder="1" applyAlignment="1">
      <alignment horizontal="center" vertical="center" wrapText="1"/>
    </xf>
    <xf numFmtId="0" fontId="16" fillId="3" borderId="7" xfId="2" applyFont="1" applyFill="1" applyBorder="1" applyAlignment="1">
      <alignment horizontal="center" vertical="center" wrapText="1"/>
    </xf>
    <xf numFmtId="0" fontId="16" fillId="0" borderId="3" xfId="2" applyFont="1" applyFill="1" applyBorder="1" applyAlignment="1">
      <alignment horizontal="center" vertical="center" wrapText="1"/>
    </xf>
    <xf numFmtId="0" fontId="16" fillId="0" borderId="10" xfId="2" applyFont="1" applyFill="1" applyBorder="1" applyAlignment="1">
      <alignment horizontal="center" vertical="center" wrapText="1"/>
    </xf>
    <xf numFmtId="43" fontId="18" fillId="0" borderId="10" xfId="1" applyFont="1" applyFill="1" applyBorder="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43" fontId="20" fillId="0" borderId="10" xfId="1" applyFont="1" applyFill="1" applyBorder="1" applyAlignment="1">
      <alignment horizontal="right" vertical="center" wrapText="1"/>
    </xf>
    <xf numFmtId="43" fontId="18" fillId="0" borderId="10" xfId="1" applyFont="1" applyFill="1" applyBorder="1" applyAlignment="1">
      <alignment horizontal="right" vertical="center"/>
    </xf>
    <xf numFmtId="43" fontId="18" fillId="3" borderId="10" xfId="1" applyFont="1" applyFill="1" applyBorder="1" applyAlignment="1">
      <alignment horizontal="right" vertical="center"/>
    </xf>
    <xf numFmtId="43" fontId="16" fillId="5" borderId="10" xfId="1" applyFont="1" applyFill="1" applyBorder="1" applyAlignment="1">
      <alignment horizontal="right" vertical="center" wrapText="1"/>
    </xf>
    <xf numFmtId="43" fontId="4" fillId="0" borderId="0" xfId="0" applyNumberFormat="1" applyFont="1" applyAlignment="1">
      <alignment vertical="center"/>
    </xf>
    <xf numFmtId="0" fontId="14" fillId="0" borderId="0" xfId="0" applyFont="1" applyAlignment="1">
      <alignment horizontal="left" vertical="center"/>
    </xf>
    <xf numFmtId="0" fontId="4" fillId="6" borderId="0" xfId="0" applyFont="1" applyFill="1" applyAlignment="1">
      <alignment horizontal="center"/>
    </xf>
    <xf numFmtId="0" fontId="14" fillId="0" borderId="0" xfId="0" applyFont="1" applyFill="1" applyAlignment="1">
      <alignment horizontal="left" vertical="center" wrapText="1"/>
    </xf>
    <xf numFmtId="0" fontId="4" fillId="0" borderId="0" xfId="0" applyFont="1" applyFill="1" applyAlignment="1">
      <alignment horizontal="center"/>
    </xf>
    <xf numFmtId="0" fontId="4" fillId="0" borderId="0" xfId="0" applyFont="1" applyFill="1"/>
    <xf numFmtId="0" fontId="23" fillId="7" borderId="10" xfId="0" applyFont="1" applyFill="1" applyBorder="1" applyAlignment="1">
      <alignment horizontal="center" vertical="center" wrapText="1"/>
    </xf>
    <xf numFmtId="43" fontId="5" fillId="0" borderId="10" xfId="1" applyFont="1" applyBorder="1" applyAlignment="1">
      <alignment horizontal="right" vertical="center" wrapText="1" indent="1"/>
    </xf>
    <xf numFmtId="0" fontId="5" fillId="0" borderId="0" xfId="0" applyFont="1" applyAlignment="1">
      <alignment vertical="justify" wrapText="1"/>
    </xf>
    <xf numFmtId="0" fontId="23" fillId="0" borderId="0" xfId="0" applyFont="1" applyAlignment="1">
      <alignment horizontal="right" vertical="justify" wrapText="1"/>
    </xf>
    <xf numFmtId="43" fontId="23" fillId="0" borderId="10" xfId="1" applyFont="1" applyBorder="1" applyAlignment="1">
      <alignment horizontal="right" vertical="center" wrapText="1" indent="1"/>
    </xf>
    <xf numFmtId="43" fontId="4" fillId="0" borderId="0" xfId="0" applyNumberFormat="1" applyFont="1"/>
    <xf numFmtId="0" fontId="9" fillId="0" borderId="0" xfId="0" applyFont="1" applyAlignment="1">
      <alignment horizontal="justify" vertical="justify" wrapText="1"/>
    </xf>
    <xf numFmtId="0" fontId="4" fillId="0" borderId="0" xfId="0" applyFont="1" applyAlignment="1">
      <alignment horizontal="justify" vertical="justify" wrapText="1"/>
    </xf>
    <xf numFmtId="0" fontId="8" fillId="0" borderId="0" xfId="0" applyFont="1" applyAlignment="1">
      <alignment horizontal="justify" vertical="justify" wrapText="1"/>
    </xf>
    <xf numFmtId="0" fontId="26" fillId="0" borderId="0" xfId="0" applyFont="1" applyAlignment="1">
      <alignment horizontal="justify" vertical="justify" wrapText="1"/>
    </xf>
    <xf numFmtId="0" fontId="8" fillId="0" borderId="0" xfId="3" applyFont="1" applyAlignment="1">
      <alignment horizontal="justify" vertical="justify" wrapText="1"/>
    </xf>
    <xf numFmtId="0" fontId="4" fillId="0" borderId="0" xfId="3" applyFont="1" applyAlignment="1">
      <alignment horizontal="center"/>
    </xf>
    <xf numFmtId="0" fontId="4" fillId="0" borderId="0" xfId="3" applyFont="1"/>
    <xf numFmtId="43" fontId="5" fillId="0" borderId="10" xfId="4" applyFont="1" applyBorder="1" applyAlignment="1">
      <alignment horizontal="right" vertical="center" wrapText="1" indent="1"/>
    </xf>
    <xf numFmtId="0" fontId="5" fillId="0" borderId="0" xfId="3" applyFont="1" applyAlignment="1">
      <alignment vertical="justify" wrapText="1"/>
    </xf>
    <xf numFmtId="0" fontId="23" fillId="0" borderId="0" xfId="3" applyFont="1" applyAlignment="1">
      <alignment horizontal="right" vertical="justify" wrapText="1"/>
    </xf>
    <xf numFmtId="43" fontId="23" fillId="0" borderId="10" xfId="4" applyFont="1" applyBorder="1" applyAlignment="1">
      <alignment horizontal="right" vertical="center" wrapText="1" indent="1"/>
    </xf>
    <xf numFmtId="0" fontId="9" fillId="0" borderId="0" xfId="0" applyFont="1" applyFill="1" applyAlignment="1">
      <alignment horizontal="left" vertical="top" wrapText="1"/>
    </xf>
    <xf numFmtId="43" fontId="23" fillId="0" borderId="0" xfId="4" applyFont="1" applyBorder="1" applyAlignment="1">
      <alignment horizontal="right" vertical="center" wrapText="1" indent="1"/>
    </xf>
    <xf numFmtId="0" fontId="26" fillId="0" borderId="0" xfId="3" applyFont="1" applyAlignment="1">
      <alignment horizontal="justify" vertical="justify" wrapText="1"/>
    </xf>
    <xf numFmtId="0" fontId="4" fillId="0" borderId="0" xfId="0" applyFont="1" applyFill="1" applyAlignment="1">
      <alignment horizontal="justify" vertical="top" wrapText="1"/>
    </xf>
    <xf numFmtId="0" fontId="4" fillId="8" borderId="10" xfId="0" applyFont="1" applyFill="1" applyBorder="1" applyAlignment="1">
      <alignment horizontal="center" vertical="top" wrapText="1"/>
    </xf>
    <xf numFmtId="43" fontId="4" fillId="0" borderId="10" xfId="1" applyFont="1" applyFill="1" applyBorder="1" applyAlignment="1">
      <alignment horizontal="right" vertical="center" wrapText="1"/>
    </xf>
    <xf numFmtId="0" fontId="4" fillId="0" borderId="0" xfId="0" applyFont="1" applyAlignment="1">
      <alignment horizontal="left"/>
    </xf>
    <xf numFmtId="0" fontId="4" fillId="0" borderId="0" xfId="0" applyFont="1" applyFill="1" applyAlignment="1">
      <alignment horizontal="left"/>
    </xf>
    <xf numFmtId="43" fontId="28" fillId="0" borderId="10" xfId="1" applyFont="1" applyFill="1" applyBorder="1" applyAlignment="1">
      <alignment horizontal="right" vertical="center" wrapText="1"/>
    </xf>
    <xf numFmtId="0" fontId="14" fillId="0" borderId="0" xfId="0" applyFont="1" applyFill="1" applyBorder="1" applyAlignment="1">
      <alignment horizontal="left" vertical="center" wrapText="1"/>
    </xf>
    <xf numFmtId="43" fontId="28" fillId="0" borderId="0" xfId="1" applyFont="1" applyFill="1" applyBorder="1" applyAlignment="1">
      <alignment horizontal="right" vertical="center" wrapText="1"/>
    </xf>
    <xf numFmtId="0" fontId="16" fillId="0" borderId="0" xfId="2" applyFont="1" applyFill="1" applyBorder="1" applyAlignment="1">
      <alignment vertical="center" wrapText="1"/>
    </xf>
    <xf numFmtId="0" fontId="29" fillId="0" borderId="0" xfId="2" applyFont="1" applyBorder="1" applyAlignment="1">
      <alignment horizontal="center" vertical="center" wrapText="1"/>
    </xf>
    <xf numFmtId="0" fontId="16" fillId="3" borderId="0" xfId="2" applyFont="1" applyFill="1" applyBorder="1" applyAlignment="1">
      <alignment horizontal="center" vertical="center"/>
    </xf>
    <xf numFmtId="0" fontId="30" fillId="0" borderId="4" xfId="0" applyFont="1" applyFill="1" applyBorder="1" applyAlignment="1">
      <alignment vertical="center" wrapText="1"/>
    </xf>
    <xf numFmtId="0" fontId="30" fillId="0" borderId="11" xfId="0" applyFont="1" applyFill="1" applyBorder="1" applyAlignment="1">
      <alignment vertical="center" wrapText="1"/>
    </xf>
    <xf numFmtId="4" fontId="18" fillId="0" borderId="11" xfId="0" applyNumberFormat="1" applyFont="1" applyFill="1" applyBorder="1" applyAlignment="1">
      <alignment horizontal="right" wrapText="1"/>
    </xf>
    <xf numFmtId="4" fontId="18" fillId="0" borderId="11" xfId="0" quotePrefix="1" applyNumberFormat="1" applyFont="1" applyFill="1" applyBorder="1" applyAlignment="1">
      <alignment horizontal="right" vertical="center" wrapText="1"/>
    </xf>
    <xf numFmtId="4" fontId="18" fillId="0" borderId="5" xfId="0" quotePrefix="1" applyNumberFormat="1" applyFont="1" applyFill="1" applyBorder="1" applyAlignment="1">
      <alignment horizontal="right" vertical="center" wrapText="1"/>
    </xf>
    <xf numFmtId="0" fontId="18" fillId="0" borderId="0" xfId="0" applyFont="1" applyFill="1" applyBorder="1" applyAlignment="1">
      <alignment horizontal="left"/>
    </xf>
    <xf numFmtId="0" fontId="32" fillId="0" borderId="0" xfId="0" applyFont="1" applyBorder="1"/>
    <xf numFmtId="4" fontId="18" fillId="0" borderId="0" xfId="1" quotePrefix="1" applyNumberFormat="1" applyFont="1" applyFill="1" applyBorder="1" applyAlignment="1">
      <alignment horizontal="right" wrapText="1"/>
    </xf>
    <xf numFmtId="4" fontId="18" fillId="0" borderId="7" xfId="1" quotePrefix="1" applyNumberFormat="1" applyFont="1" applyFill="1" applyBorder="1" applyAlignment="1">
      <alignment horizontal="right" wrapText="1"/>
    </xf>
    <xf numFmtId="0" fontId="30" fillId="0" borderId="13" xfId="0" applyFont="1" applyFill="1" applyBorder="1" applyAlignment="1">
      <alignment horizontal="center"/>
    </xf>
    <xf numFmtId="0" fontId="30" fillId="0" borderId="0" xfId="0" applyFont="1" applyFill="1" applyBorder="1" applyAlignment="1">
      <alignment horizontal="center"/>
    </xf>
    <xf numFmtId="0" fontId="20" fillId="0" borderId="0" xfId="0" applyFont="1" applyFill="1" applyBorder="1" applyAlignment="1">
      <alignment horizontal="left"/>
    </xf>
    <xf numFmtId="4" fontId="20" fillId="0" borderId="0" xfId="1" quotePrefix="1" applyNumberFormat="1" applyFont="1" applyFill="1" applyBorder="1" applyAlignment="1">
      <alignment horizontal="right" wrapText="1"/>
    </xf>
    <xf numFmtId="4" fontId="20" fillId="0" borderId="7" xfId="1" quotePrefix="1" applyNumberFormat="1" applyFont="1" applyFill="1" applyBorder="1" applyAlignment="1">
      <alignment horizontal="right" wrapText="1"/>
    </xf>
    <xf numFmtId="0" fontId="16" fillId="0" borderId="13" xfId="0" quotePrefix="1" applyFont="1" applyFill="1" applyBorder="1" applyAlignment="1">
      <alignment horizontal="center" wrapText="1"/>
    </xf>
    <xf numFmtId="0" fontId="16" fillId="0" borderId="0" xfId="0" quotePrefix="1" applyFont="1" applyFill="1" applyBorder="1" applyAlignment="1">
      <alignment horizontal="center" wrapText="1"/>
    </xf>
    <xf numFmtId="0" fontId="16" fillId="0" borderId="8" xfId="0" quotePrefix="1" applyFont="1" applyFill="1" applyBorder="1" applyAlignment="1">
      <alignment horizontal="center" wrapText="1"/>
    </xf>
    <xf numFmtId="0" fontId="16" fillId="0" borderId="12" xfId="0" quotePrefix="1" applyFont="1" applyFill="1" applyBorder="1" applyAlignment="1">
      <alignment horizontal="center" wrapText="1"/>
    </xf>
    <xf numFmtId="0" fontId="33" fillId="0" borderId="12" xfId="0" applyFont="1" applyFill="1" applyBorder="1" applyAlignment="1">
      <alignment horizontal="left" wrapText="1"/>
    </xf>
    <xf numFmtId="0" fontId="20" fillId="0" borderId="12" xfId="0" applyFont="1" applyFill="1" applyBorder="1" applyAlignment="1">
      <alignment horizontal="left"/>
    </xf>
    <xf numFmtId="0" fontId="32" fillId="0" borderId="12" xfId="0" applyFont="1" applyBorder="1"/>
    <xf numFmtId="4" fontId="20" fillId="0" borderId="12" xfId="1" quotePrefix="1" applyNumberFormat="1" applyFont="1" applyFill="1" applyBorder="1" applyAlignment="1">
      <alignment horizontal="right" wrapText="1"/>
    </xf>
    <xf numFmtId="4" fontId="20" fillId="0" borderId="9" xfId="1" quotePrefix="1" applyNumberFormat="1" applyFont="1" applyFill="1" applyBorder="1" applyAlignment="1">
      <alignment horizontal="right" wrapText="1"/>
    </xf>
    <xf numFmtId="0" fontId="18" fillId="0" borderId="11" xfId="0" applyFont="1" applyFill="1" applyBorder="1" applyAlignment="1">
      <alignment horizontal="left"/>
    </xf>
    <xf numFmtId="0" fontId="32" fillId="0" borderId="11" xfId="0" applyFont="1" applyBorder="1"/>
    <xf numFmtId="4" fontId="18" fillId="0" borderId="11" xfId="1" quotePrefix="1" applyNumberFormat="1" applyFont="1" applyFill="1" applyBorder="1" applyAlignment="1">
      <alignment horizontal="right" wrapText="1"/>
    </xf>
    <xf numFmtId="0" fontId="16" fillId="0" borderId="8" xfId="0" applyFont="1" applyFill="1" applyBorder="1" applyAlignment="1">
      <alignment horizontal="center" wrapText="1"/>
    </xf>
    <xf numFmtId="0" fontId="16" fillId="0" borderId="12" xfId="0" applyFont="1" applyFill="1" applyBorder="1" applyAlignment="1">
      <alignment horizontal="center" wrapText="1"/>
    </xf>
    <xf numFmtId="0" fontId="18" fillId="0" borderId="12" xfId="0" applyFont="1" applyFill="1" applyBorder="1" applyAlignment="1">
      <alignment horizontal="left" wrapText="1"/>
    </xf>
    <xf numFmtId="4" fontId="18" fillId="0" borderId="12" xfId="1" applyNumberFormat="1" applyFont="1" applyFill="1" applyBorder="1" applyAlignment="1">
      <alignment horizontal="right"/>
    </xf>
    <xf numFmtId="4" fontId="18" fillId="0" borderId="9" xfId="1" quotePrefix="1" applyNumberFormat="1" applyFont="1" applyFill="1" applyBorder="1" applyAlignment="1">
      <alignment horizontal="right" wrapText="1"/>
    </xf>
    <xf numFmtId="0" fontId="4" fillId="0" borderId="0" xfId="0" applyFont="1" applyFill="1" applyBorder="1"/>
    <xf numFmtId="4" fontId="18" fillId="0" borderId="5" xfId="1" quotePrefix="1" applyNumberFormat="1" applyFont="1" applyFill="1" applyBorder="1" applyAlignment="1">
      <alignment horizontal="right" wrapText="1"/>
    </xf>
    <xf numFmtId="4" fontId="18" fillId="0" borderId="9" xfId="1" applyNumberFormat="1" applyFont="1" applyFill="1" applyBorder="1" applyAlignment="1">
      <alignment horizontal="right"/>
    </xf>
    <xf numFmtId="0" fontId="30" fillId="0" borderId="4" xfId="0" applyFont="1" applyFill="1" applyBorder="1" applyAlignment="1">
      <alignment horizontal="left"/>
    </xf>
    <xf numFmtId="0" fontId="30" fillId="0" borderId="11" xfId="0" applyFont="1" applyFill="1" applyBorder="1" applyAlignment="1">
      <alignment horizontal="left"/>
    </xf>
    <xf numFmtId="0" fontId="34" fillId="0" borderId="11" xfId="0" applyFont="1" applyFill="1" applyBorder="1" applyAlignment="1">
      <alignment horizontal="right"/>
    </xf>
    <xf numFmtId="0" fontId="16" fillId="0" borderId="11" xfId="0" applyFont="1" applyFill="1" applyBorder="1" applyAlignment="1">
      <alignment horizontal="left"/>
    </xf>
    <xf numFmtId="4" fontId="16" fillId="9" borderId="11" xfId="1" quotePrefix="1" applyNumberFormat="1" applyFont="1" applyFill="1" applyBorder="1" applyAlignment="1">
      <alignment horizontal="right" wrapText="1"/>
    </xf>
    <xf numFmtId="4" fontId="16" fillId="9" borderId="5" xfId="1" quotePrefix="1" applyNumberFormat="1" applyFont="1" applyFill="1" applyBorder="1" applyAlignment="1">
      <alignment horizontal="right" wrapText="1"/>
    </xf>
    <xf numFmtId="0" fontId="30" fillId="0" borderId="12" xfId="0" applyFont="1" applyFill="1" applyBorder="1" applyAlignment="1">
      <alignment horizontal="left" wrapText="1"/>
    </xf>
    <xf numFmtId="0" fontId="30" fillId="0" borderId="12" xfId="0" applyFont="1" applyFill="1" applyBorder="1" applyAlignment="1">
      <alignment horizontal="left"/>
    </xf>
    <xf numFmtId="4" fontId="16" fillId="9" borderId="12" xfId="1" quotePrefix="1" applyNumberFormat="1" applyFont="1" applyFill="1" applyBorder="1" applyAlignment="1">
      <alignment horizontal="right" wrapText="1"/>
    </xf>
    <xf numFmtId="4" fontId="16" fillId="9" borderId="9" xfId="1" quotePrefix="1" applyNumberFormat="1" applyFont="1" applyFill="1" applyBorder="1" applyAlignment="1">
      <alignment horizontal="right" wrapText="1"/>
    </xf>
    <xf numFmtId="0" fontId="28" fillId="0" borderId="0" xfId="0" applyFont="1"/>
    <xf numFmtId="43" fontId="23" fillId="7" borderId="10" xfId="1" applyFont="1" applyFill="1" applyBorder="1" applyAlignment="1">
      <alignment horizontal="center" vertical="center" wrapText="1"/>
    </xf>
    <xf numFmtId="0" fontId="9" fillId="0" borderId="0" xfId="0" applyFont="1" applyAlignment="1">
      <alignment horizontal="left" vertical="center" indent="5"/>
    </xf>
    <xf numFmtId="43" fontId="4" fillId="0" borderId="0" xfId="0" applyNumberFormat="1" applyFont="1" applyAlignment="1">
      <alignment horizontal="center"/>
    </xf>
    <xf numFmtId="43" fontId="23" fillId="7" borderId="10" xfId="0" applyNumberFormat="1" applyFont="1" applyFill="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justify" vertical="center" wrapText="1"/>
    </xf>
    <xf numFmtId="4" fontId="5" fillId="0" borderId="0" xfId="0" applyNumberFormat="1" applyFont="1" applyAlignment="1">
      <alignment horizontal="left" vertical="center" wrapText="1"/>
    </xf>
    <xf numFmtId="4" fontId="5" fillId="0" borderId="0" xfId="0" applyNumberFormat="1" applyFont="1" applyAlignment="1">
      <alignment horizontal="justify" vertical="center" wrapText="1"/>
    </xf>
    <xf numFmtId="0" fontId="9" fillId="0" borderId="0" xfId="0" applyFont="1" applyAlignment="1">
      <alignment horizontal="justify" vertical="top" wrapText="1"/>
    </xf>
    <xf numFmtId="0" fontId="4" fillId="0" borderId="0" xfId="0" applyFont="1" applyAlignment="1">
      <alignment horizontal="justify" vertical="top" wrapText="1"/>
    </xf>
    <xf numFmtId="43" fontId="23" fillId="7" borderId="14" xfId="0" applyNumberFormat="1" applyFont="1" applyFill="1" applyBorder="1" applyAlignment="1">
      <alignment horizontal="center" vertical="center" wrapText="1"/>
    </xf>
    <xf numFmtId="0" fontId="9" fillId="0" borderId="0" xfId="0" quotePrefix="1" applyFont="1" applyBorder="1" applyAlignment="1">
      <alignment vertical="justify" wrapText="1"/>
    </xf>
    <xf numFmtId="43" fontId="4" fillId="0" borderId="10" xfId="0" applyNumberFormat="1" applyFont="1" applyFill="1" applyBorder="1" applyAlignment="1">
      <alignment vertical="justify" wrapText="1"/>
    </xf>
    <xf numFmtId="0" fontId="4" fillId="0" borderId="0" xfId="0" applyFont="1" applyAlignment="1">
      <alignment vertical="justify" wrapText="1"/>
    </xf>
    <xf numFmtId="43" fontId="23" fillId="0" borderId="10" xfId="1" applyFont="1" applyFill="1" applyBorder="1" applyAlignment="1">
      <alignment horizontal="right" vertical="center" wrapText="1" indent="1"/>
    </xf>
    <xf numFmtId="0" fontId="14" fillId="0" borderId="0" xfId="0" applyFont="1" applyAlignment="1">
      <alignment horizontal="justify" vertical="top" wrapText="1"/>
    </xf>
    <xf numFmtId="0" fontId="14" fillId="0" borderId="0" xfId="0" applyFont="1" applyAlignment="1">
      <alignment horizontal="justify" vertical="justify" wrapText="1"/>
    </xf>
    <xf numFmtId="0" fontId="4" fillId="0" borderId="2" xfId="0" applyFont="1" applyFill="1" applyBorder="1" applyAlignment="1">
      <alignment horizontal="left"/>
    </xf>
    <xf numFmtId="0" fontId="4" fillId="0" borderId="2" xfId="0" applyFont="1" applyFill="1" applyBorder="1"/>
    <xf numFmtId="43" fontId="4" fillId="0" borderId="10" xfId="5" applyFont="1" applyFill="1" applyBorder="1" applyAlignment="1">
      <alignment horizontal="left" vertical="center" wrapText="1" indent="1"/>
    </xf>
    <xf numFmtId="0" fontId="4" fillId="0" borderId="12" xfId="0" applyFont="1" applyFill="1" applyBorder="1"/>
    <xf numFmtId="43" fontId="4" fillId="0" borderId="6" xfId="5" applyFont="1" applyFill="1" applyBorder="1" applyAlignment="1">
      <alignment horizontal="left" vertical="center" wrapText="1" indent="1"/>
    </xf>
    <xf numFmtId="0" fontId="4" fillId="0" borderId="11" xfId="0" applyFont="1" applyFill="1" applyBorder="1"/>
    <xf numFmtId="43" fontId="4" fillId="0" borderId="14" xfId="5" applyFont="1" applyFill="1" applyBorder="1" applyAlignment="1">
      <alignment horizontal="justify" vertical="center" wrapText="1"/>
    </xf>
    <xf numFmtId="43" fontId="4" fillId="0" borderId="15" xfId="5" applyFont="1" applyFill="1" applyBorder="1" applyAlignment="1">
      <alignment horizontal="justify" vertical="center" wrapText="1"/>
    </xf>
    <xf numFmtId="43" fontId="4" fillId="0" borderId="6" xfId="5" applyFont="1" applyFill="1" applyBorder="1" applyAlignment="1">
      <alignment horizontal="justify" vertical="center" wrapText="1"/>
    </xf>
    <xf numFmtId="43" fontId="28" fillId="0" borderId="10" xfId="5" applyFont="1" applyFill="1" applyBorder="1" applyAlignment="1">
      <alignment vertical="center" wrapText="1"/>
    </xf>
    <xf numFmtId="43" fontId="4" fillId="0" borderId="14" xfId="1" applyFont="1" applyFill="1" applyBorder="1" applyAlignment="1">
      <alignment horizontal="right" vertical="center" wrapText="1"/>
    </xf>
    <xf numFmtId="43" fontId="4" fillId="0" borderId="15" xfId="1" applyFont="1" applyFill="1" applyBorder="1" applyAlignment="1">
      <alignment horizontal="right" vertical="center" wrapText="1"/>
    </xf>
    <xf numFmtId="43" fontId="28" fillId="0" borderId="15" xfId="5" applyFont="1" applyFill="1" applyBorder="1" applyAlignment="1">
      <alignment horizontal="justify" vertical="center" wrapText="1"/>
    </xf>
    <xf numFmtId="0" fontId="28" fillId="0" borderId="11" xfId="0" applyFont="1" applyFill="1" applyBorder="1"/>
    <xf numFmtId="4" fontId="28" fillId="0" borderId="14" xfId="0" applyNumberFormat="1" applyFont="1" applyFill="1" applyBorder="1" applyAlignment="1">
      <alignment horizontal="right" vertical="center" wrapText="1"/>
    </xf>
    <xf numFmtId="0" fontId="28" fillId="0" borderId="13" xfId="0" applyFont="1" applyFill="1" applyBorder="1" applyAlignment="1">
      <alignment horizontal="left" vertical="justify"/>
    </xf>
    <xf numFmtId="4" fontId="4" fillId="0" borderId="15" xfId="0" applyNumberFormat="1" applyFont="1" applyFill="1" applyBorder="1" applyAlignment="1">
      <alignment horizontal="right" vertical="center" wrapText="1"/>
    </xf>
    <xf numFmtId="0" fontId="28" fillId="0" borderId="0" xfId="0" applyFont="1" applyFill="1" applyBorder="1" applyAlignment="1">
      <alignment horizontal="left" vertical="justify"/>
    </xf>
    <xf numFmtId="0" fontId="28" fillId="0" borderId="0" xfId="0" applyFont="1" applyFill="1" applyBorder="1" applyAlignment="1">
      <alignment horizontal="right"/>
    </xf>
    <xf numFmtId="4" fontId="28" fillId="0" borderId="10" xfId="0" applyNumberFormat="1" applyFont="1" applyFill="1" applyBorder="1" applyAlignment="1">
      <alignment horizontal="right" vertical="center" wrapText="1"/>
    </xf>
    <xf numFmtId="0" fontId="4" fillId="0" borderId="13" xfId="0" applyFont="1" applyFill="1" applyBorder="1" applyAlignment="1">
      <alignment vertical="justify"/>
    </xf>
    <xf numFmtId="0" fontId="28" fillId="0" borderId="13" xfId="0" applyFont="1" applyFill="1" applyBorder="1" applyAlignment="1">
      <alignment vertical="center" wrapText="1"/>
    </xf>
    <xf numFmtId="0" fontId="28" fillId="0" borderId="0" xfId="0" applyFont="1" applyFill="1" applyBorder="1" applyAlignment="1">
      <alignment horizontal="left" vertical="center" wrapText="1"/>
    </xf>
    <xf numFmtId="0" fontId="28" fillId="0" borderId="0" xfId="0" applyFont="1" applyFill="1" applyBorder="1" applyAlignment="1">
      <alignment vertical="justify"/>
    </xf>
    <xf numFmtId="4" fontId="28" fillId="0" borderId="10" xfId="0" applyNumberFormat="1" applyFont="1" applyFill="1" applyBorder="1" applyAlignment="1">
      <alignment vertical="center" wrapText="1"/>
    </xf>
    <xf numFmtId="0" fontId="28" fillId="0" borderId="0" xfId="0" applyFont="1" applyFill="1" applyBorder="1"/>
    <xf numFmtId="4" fontId="4" fillId="0" borderId="14" xfId="0" applyNumberFormat="1" applyFont="1" applyFill="1" applyBorder="1" applyAlignment="1">
      <alignment horizontal="right" vertical="center" wrapText="1"/>
    </xf>
    <xf numFmtId="0" fontId="28" fillId="0" borderId="8" xfId="0" applyFont="1" applyFill="1" applyBorder="1" applyAlignment="1">
      <alignment horizontal="left" vertical="center" wrapText="1"/>
    </xf>
    <xf numFmtId="0" fontId="28" fillId="0" borderId="12" xfId="0" applyFont="1" applyFill="1" applyBorder="1" applyAlignment="1">
      <alignment horizontal="left" vertical="center" wrapText="1"/>
    </xf>
    <xf numFmtId="0" fontId="28" fillId="0" borderId="12" xfId="0" applyFont="1" applyFill="1" applyBorder="1" applyAlignment="1">
      <alignment vertical="justify"/>
    </xf>
    <xf numFmtId="0" fontId="28" fillId="0" borderId="12" xfId="0" applyFont="1" applyFill="1" applyBorder="1" applyAlignment="1">
      <alignment horizontal="right"/>
    </xf>
    <xf numFmtId="43" fontId="28" fillId="0" borderId="6" xfId="0" applyNumberFormat="1" applyFont="1" applyFill="1" applyBorder="1"/>
    <xf numFmtId="0" fontId="36" fillId="0" borderId="0" xfId="0" applyFont="1" applyAlignment="1">
      <alignment horizontal="justify" vertical="justify" wrapText="1"/>
    </xf>
    <xf numFmtId="0" fontId="9" fillId="0" borderId="0" xfId="0" applyFont="1" applyAlignment="1">
      <alignment vertical="top" wrapText="1"/>
    </xf>
    <xf numFmtId="43" fontId="4" fillId="0" borderId="10" xfId="0" applyNumberFormat="1" applyFont="1" applyBorder="1" applyAlignment="1">
      <alignment vertical="center" wrapText="1"/>
    </xf>
    <xf numFmtId="0" fontId="4" fillId="0" borderId="0" xfId="0" applyFont="1" applyAlignment="1">
      <alignment vertical="top" wrapText="1"/>
    </xf>
    <xf numFmtId="0" fontId="9" fillId="0" borderId="0" xfId="0" applyFont="1" applyFill="1" applyAlignment="1">
      <alignment horizontal="left" vertical="center"/>
    </xf>
    <xf numFmtId="0" fontId="28" fillId="0" borderId="10" xfId="0" applyFont="1" applyFill="1" applyBorder="1" applyAlignment="1">
      <alignment horizontal="center"/>
    </xf>
    <xf numFmtId="43" fontId="9" fillId="0" borderId="10" xfId="1" applyFont="1" applyFill="1" applyBorder="1" applyAlignment="1">
      <alignment horizontal="left" vertical="center" wrapText="1"/>
    </xf>
    <xf numFmtId="43" fontId="14" fillId="0" borderId="10" xfId="1" applyFont="1" applyFill="1" applyBorder="1" applyAlignment="1">
      <alignment horizontal="left" vertical="center" wrapText="1"/>
    </xf>
    <xf numFmtId="0" fontId="9"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40" fillId="0" borderId="0" xfId="0" applyFont="1" applyAlignment="1">
      <alignment horizontal="left" vertical="center"/>
    </xf>
    <xf numFmtId="0" fontId="41" fillId="0" borderId="0" xfId="0" applyFont="1" applyAlignment="1">
      <alignment horizontal="left" vertical="center"/>
    </xf>
    <xf numFmtId="0" fontId="9" fillId="0" borderId="0" xfId="0" applyFont="1" applyFill="1" applyAlignment="1">
      <alignment horizontal="justify" vertical="top"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39" fillId="0" borderId="22"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14" fillId="0" borderId="0" xfId="0" applyFont="1" applyAlignment="1">
      <alignment horizontal="justify" vertical="top" wrapText="1"/>
    </xf>
    <xf numFmtId="0" fontId="28" fillId="0" borderId="0" xfId="0" applyFont="1" applyAlignment="1">
      <alignment horizontal="justify" vertical="top" wrapText="1"/>
    </xf>
    <xf numFmtId="0" fontId="9" fillId="0" borderId="0" xfId="0" applyFont="1" applyAlignment="1">
      <alignment horizontal="justify" vertical="top" wrapText="1"/>
    </xf>
    <xf numFmtId="0" fontId="4" fillId="0" borderId="0" xfId="0" applyFont="1" applyAlignment="1">
      <alignment horizontal="justify" vertical="top" wrapText="1"/>
    </xf>
    <xf numFmtId="0" fontId="9" fillId="0" borderId="0" xfId="0" applyFont="1" applyAlignment="1">
      <alignment horizontal="center" vertical="center"/>
    </xf>
    <xf numFmtId="0" fontId="9" fillId="10" borderId="16" xfId="0" applyFont="1" applyFill="1" applyBorder="1" applyAlignment="1">
      <alignment horizontal="center" vertical="justify" wrapText="1"/>
    </xf>
    <xf numFmtId="0" fontId="9" fillId="10" borderId="17" xfId="0" applyFont="1" applyFill="1" applyBorder="1" applyAlignment="1">
      <alignment horizontal="center" vertical="justify" wrapText="1"/>
    </xf>
    <xf numFmtId="0" fontId="4" fillId="0" borderId="17" xfId="0" applyFont="1" applyBorder="1" applyAlignment="1">
      <alignment horizontal="center" vertical="justify" wrapText="1"/>
    </xf>
    <xf numFmtId="0" fontId="4" fillId="0" borderId="18" xfId="0" applyFont="1" applyBorder="1" applyAlignment="1">
      <alignment horizontal="center" vertical="justify" wrapText="1"/>
    </xf>
    <xf numFmtId="0" fontId="9" fillId="0" borderId="1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9" fillId="0" borderId="0" xfId="0" applyFont="1" applyFill="1" applyAlignment="1">
      <alignment horizontal="justify" vertical="top" wrapText="1"/>
    </xf>
    <xf numFmtId="0" fontId="4" fillId="0" borderId="0" xfId="0" applyFont="1" applyFill="1" applyAlignment="1">
      <alignment horizontal="justify" vertical="top" wrapText="1"/>
    </xf>
    <xf numFmtId="0" fontId="9" fillId="0" borderId="10" xfId="0" applyFont="1" applyFill="1" applyBorder="1" applyAlignment="1">
      <alignment horizontal="left" vertical="center" wrapText="1"/>
    </xf>
    <xf numFmtId="0" fontId="14" fillId="0" borderId="10" xfId="0" applyFont="1" applyFill="1" applyBorder="1" applyAlignment="1">
      <alignment horizontal="right" vertical="center" wrapText="1"/>
    </xf>
    <xf numFmtId="0" fontId="4" fillId="0" borderId="10" xfId="0" applyFont="1" applyBorder="1" applyAlignment="1">
      <alignment horizontal="left" vertical="center" wrapText="1"/>
    </xf>
    <xf numFmtId="0" fontId="4" fillId="0" borderId="0" xfId="0" applyFont="1" applyFill="1" applyBorder="1" applyAlignment="1">
      <alignment horizontal="left" vertical="justify"/>
    </xf>
    <xf numFmtId="0" fontId="4" fillId="0" borderId="7" xfId="0" applyFont="1" applyFill="1" applyBorder="1" applyAlignment="1">
      <alignment horizontal="left" vertical="justify"/>
    </xf>
    <xf numFmtId="0" fontId="28" fillId="0" borderId="13" xfId="0" applyFont="1" applyFill="1" applyBorder="1" applyAlignment="1">
      <alignment horizontal="left" vertical="justify"/>
    </xf>
    <xf numFmtId="0" fontId="28" fillId="0" borderId="0" xfId="0" applyFont="1" applyFill="1" applyBorder="1" applyAlignment="1">
      <alignment horizontal="left" vertical="justify"/>
    </xf>
    <xf numFmtId="0" fontId="37" fillId="0" borderId="0" xfId="0" applyFont="1" applyAlignment="1">
      <alignment horizontal="justify" vertical="justify" wrapText="1"/>
    </xf>
    <xf numFmtId="0" fontId="14" fillId="0" borderId="0" xfId="0" applyFont="1" applyAlignment="1">
      <alignment horizontal="justify" vertical="justify" wrapText="1"/>
    </xf>
    <xf numFmtId="0" fontId="28" fillId="0" borderId="0" xfId="0" applyFont="1" applyAlignment="1">
      <alignment horizontal="justify" vertical="justify" wrapText="1"/>
    </xf>
    <xf numFmtId="0" fontId="9" fillId="0" borderId="0" xfId="0" applyFont="1" applyAlignment="1">
      <alignment horizontal="left" vertical="top" wrapText="1"/>
    </xf>
    <xf numFmtId="0" fontId="28" fillId="0" borderId="4" xfId="0" applyFont="1" applyFill="1" applyBorder="1" applyAlignment="1">
      <alignment horizontal="left" vertical="justify"/>
    </xf>
    <xf numFmtId="0" fontId="28" fillId="0" borderId="11" xfId="0" applyFont="1" applyFill="1" applyBorder="1" applyAlignment="1">
      <alignment horizontal="left" vertical="justify"/>
    </xf>
    <xf numFmtId="0" fontId="4" fillId="0" borderId="13" xfId="0" quotePrefix="1" applyFont="1" applyFill="1" applyBorder="1" applyAlignment="1">
      <alignment horizontal="left" vertical="justify"/>
    </xf>
    <xf numFmtId="0" fontId="4" fillId="0" borderId="8" xfId="0" quotePrefix="1" applyFont="1" applyFill="1" applyBorder="1" applyAlignment="1">
      <alignment horizontal="left" vertical="justify"/>
    </xf>
    <xf numFmtId="0" fontId="4" fillId="0" borderId="12" xfId="0" applyFont="1" applyFill="1" applyBorder="1" applyAlignment="1">
      <alignment horizontal="left" vertical="justify"/>
    </xf>
    <xf numFmtId="0" fontId="28" fillId="0" borderId="8" xfId="0" applyFont="1" applyFill="1" applyBorder="1" applyAlignment="1">
      <alignment horizontal="right" vertical="justify"/>
    </xf>
    <xf numFmtId="0" fontId="28" fillId="0" borderId="12" xfId="0" applyFont="1" applyFill="1" applyBorder="1" applyAlignment="1">
      <alignment horizontal="right" vertical="justify"/>
    </xf>
    <xf numFmtId="0" fontId="28" fillId="0" borderId="9" xfId="0" applyFont="1" applyFill="1" applyBorder="1" applyAlignment="1">
      <alignment horizontal="right" vertical="justify"/>
    </xf>
    <xf numFmtId="0" fontId="35" fillId="0" borderId="1" xfId="0" applyFont="1" applyFill="1" applyBorder="1" applyAlignment="1">
      <alignment horizontal="left" vertical="center"/>
    </xf>
    <xf numFmtId="0" fontId="35" fillId="0" borderId="2" xfId="0" applyFont="1" applyFill="1" applyBorder="1" applyAlignment="1">
      <alignment horizontal="left" vertical="center"/>
    </xf>
    <xf numFmtId="0" fontId="35" fillId="0" borderId="3" xfId="0" applyFont="1" applyFill="1" applyBorder="1" applyAlignment="1">
      <alignment horizontal="left" vertical="center"/>
    </xf>
    <xf numFmtId="0" fontId="28" fillId="0" borderId="4" xfId="0" quotePrefix="1" applyFont="1" applyFill="1" applyBorder="1" applyAlignment="1">
      <alignment horizontal="left" vertical="justify" wrapText="1"/>
    </xf>
    <xf numFmtId="0" fontId="28" fillId="0" borderId="5" xfId="0" applyFont="1" applyFill="1" applyBorder="1" applyAlignment="1">
      <alignment horizontal="left" vertical="justify"/>
    </xf>
    <xf numFmtId="0" fontId="4" fillId="0" borderId="4" xfId="0" quotePrefix="1" applyFont="1" applyFill="1" applyBorder="1" applyAlignment="1">
      <alignment horizontal="left" vertical="justify"/>
    </xf>
    <xf numFmtId="0" fontId="4" fillId="0" borderId="11" xfId="0" applyFont="1" applyFill="1" applyBorder="1" applyAlignment="1">
      <alignment horizontal="left" vertical="justify"/>
    </xf>
    <xf numFmtId="0" fontId="4" fillId="0" borderId="1" xfId="0" quotePrefix="1" applyFont="1" applyFill="1" applyBorder="1" applyAlignment="1">
      <alignment horizontal="left" vertical="justify"/>
    </xf>
    <xf numFmtId="0" fontId="4" fillId="0" borderId="2" xfId="0" applyFont="1" applyFill="1" applyBorder="1" applyAlignment="1">
      <alignment horizontal="left" vertical="justify"/>
    </xf>
    <xf numFmtId="0" fontId="5" fillId="0" borderId="1" xfId="0" applyFont="1" applyBorder="1" applyAlignment="1">
      <alignment horizontal="left" vertical="justify" wrapText="1"/>
    </xf>
    <xf numFmtId="0" fontId="5" fillId="0" borderId="2" xfId="0" applyFont="1" applyBorder="1" applyAlignment="1">
      <alignment horizontal="left" vertical="justify" wrapText="1"/>
    </xf>
    <xf numFmtId="0" fontId="5" fillId="0" borderId="3" xfId="0" applyFont="1" applyBorder="1" applyAlignment="1">
      <alignment horizontal="left" vertical="justify" wrapText="1"/>
    </xf>
    <xf numFmtId="0" fontId="23" fillId="7" borderId="1" xfId="0" applyFont="1" applyFill="1" applyBorder="1" applyAlignment="1">
      <alignment horizontal="left" vertical="justify" wrapText="1"/>
    </xf>
    <xf numFmtId="0" fontId="23" fillId="7" borderId="2" xfId="0" applyFont="1" applyFill="1" applyBorder="1" applyAlignment="1">
      <alignment horizontal="left" vertical="justify" wrapText="1"/>
    </xf>
    <xf numFmtId="0" fontId="23" fillId="7" borderId="3" xfId="0" applyFont="1" applyFill="1" applyBorder="1" applyAlignment="1">
      <alignment horizontal="left" vertical="justify" wrapText="1"/>
    </xf>
    <xf numFmtId="0" fontId="5" fillId="0" borderId="1" xfId="0" quotePrefix="1" applyFont="1" applyBorder="1" applyAlignment="1">
      <alignment horizontal="left" vertical="justify" wrapText="1"/>
    </xf>
    <xf numFmtId="0" fontId="23" fillId="7" borderId="1" xfId="0" applyFont="1" applyFill="1" applyBorder="1" applyAlignment="1">
      <alignment horizontal="center" vertical="justify" wrapText="1"/>
    </xf>
    <xf numFmtId="0" fontId="23" fillId="7" borderId="2" xfId="0" applyFont="1" applyFill="1" applyBorder="1" applyAlignment="1">
      <alignment horizontal="center" vertical="justify" wrapText="1"/>
    </xf>
    <xf numFmtId="0" fontId="23" fillId="7" borderId="3" xfId="0" applyFont="1" applyFill="1" applyBorder="1" applyAlignment="1">
      <alignment horizontal="center" vertical="justify" wrapText="1"/>
    </xf>
    <xf numFmtId="0" fontId="23" fillId="0" borderId="0" xfId="0" applyFont="1" applyAlignment="1">
      <alignment horizontal="right" vertical="justify" wrapText="1"/>
    </xf>
    <xf numFmtId="0" fontId="28" fillId="0" borderId="0" xfId="0" applyFont="1" applyAlignment="1">
      <alignment horizontal="right" vertical="justify" wrapText="1"/>
    </xf>
    <xf numFmtId="0" fontId="5" fillId="0" borderId="10" xfId="0" applyFont="1" applyBorder="1" applyAlignment="1">
      <alignment horizontal="justify" vertical="justify" wrapText="1"/>
    </xf>
    <xf numFmtId="0" fontId="4" fillId="0" borderId="10" xfId="0" applyFont="1" applyBorder="1" applyAlignment="1">
      <alignment horizontal="justify" vertical="justify" wrapText="1"/>
    </xf>
    <xf numFmtId="0" fontId="8" fillId="0" borderId="0" xfId="0" applyFont="1" applyAlignment="1">
      <alignment horizontal="justify" vertical="justify" wrapText="1"/>
    </xf>
    <xf numFmtId="0" fontId="26" fillId="0" borderId="0" xfId="0" applyFont="1" applyAlignment="1">
      <alignment horizontal="justify" vertical="justify" wrapText="1"/>
    </xf>
    <xf numFmtId="0" fontId="23" fillId="0" borderId="11" xfId="0" applyFont="1" applyBorder="1" applyAlignment="1">
      <alignment horizontal="right" vertical="justify" wrapText="1"/>
    </xf>
    <xf numFmtId="0" fontId="23" fillId="0" borderId="5" xfId="0" applyFont="1" applyBorder="1" applyAlignment="1">
      <alignment horizontal="right" vertical="justify" wrapText="1"/>
    </xf>
    <xf numFmtId="0" fontId="9" fillId="0" borderId="0" xfId="0" applyFont="1" applyAlignment="1">
      <alignment horizontal="justify" vertical="justify" wrapText="1"/>
    </xf>
    <xf numFmtId="0" fontId="4" fillId="0" borderId="0" xfId="0" applyFont="1" applyAlignment="1">
      <alignment horizontal="justify" vertical="justify" wrapText="1"/>
    </xf>
    <xf numFmtId="43" fontId="5" fillId="0" borderId="1" xfId="1" applyFont="1" applyBorder="1" applyAlignment="1">
      <alignment horizontal="justify" vertical="justify" wrapText="1"/>
    </xf>
    <xf numFmtId="43" fontId="5" fillId="0" borderId="2" xfId="1" applyFont="1" applyBorder="1" applyAlignment="1">
      <alignment horizontal="justify" vertical="justify" wrapText="1"/>
    </xf>
    <xf numFmtId="43" fontId="5" fillId="0" borderId="3" xfId="1" applyFont="1" applyBorder="1" applyAlignment="1">
      <alignment horizontal="justify" vertical="justify" wrapText="1"/>
    </xf>
    <xf numFmtId="43" fontId="23" fillId="0" borderId="11" xfId="1" applyFont="1" applyBorder="1" applyAlignment="1">
      <alignment horizontal="right" vertical="justify" wrapText="1"/>
    </xf>
    <xf numFmtId="43" fontId="23" fillId="0" borderId="5" xfId="1" applyFont="1" applyBorder="1" applyAlignment="1">
      <alignment horizontal="right" vertical="justify" wrapText="1"/>
    </xf>
    <xf numFmtId="43" fontId="23" fillId="7" borderId="1" xfId="1" applyFont="1" applyFill="1" applyBorder="1" applyAlignment="1">
      <alignment horizontal="center" vertical="justify" wrapText="1"/>
    </xf>
    <xf numFmtId="43" fontId="23" fillId="7" borderId="2" xfId="1" applyFont="1" applyFill="1" applyBorder="1" applyAlignment="1">
      <alignment horizontal="center" vertical="justify" wrapText="1"/>
    </xf>
    <xf numFmtId="43" fontId="23" fillId="7" borderId="3" xfId="1" applyFont="1" applyFill="1" applyBorder="1" applyAlignment="1">
      <alignment horizontal="center" vertical="justify" wrapText="1"/>
    </xf>
    <xf numFmtId="0" fontId="30" fillId="0" borderId="4" xfId="0" applyFont="1" applyFill="1" applyBorder="1" applyAlignment="1">
      <alignment horizontal="center"/>
    </xf>
    <xf numFmtId="0" fontId="30" fillId="0" borderId="11" xfId="0" applyFont="1" applyFill="1" applyBorder="1" applyAlignment="1">
      <alignment horizontal="center"/>
    </xf>
    <xf numFmtId="0" fontId="31" fillId="0" borderId="11"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30" fillId="0" borderId="13" xfId="0" applyFont="1" applyFill="1" applyBorder="1" applyAlignment="1">
      <alignment horizontal="center"/>
    </xf>
    <xf numFmtId="0" fontId="30" fillId="0" borderId="0" xfId="0" applyFont="1" applyFill="1" applyBorder="1" applyAlignment="1">
      <alignment horizontal="center"/>
    </xf>
    <xf numFmtId="0" fontId="30" fillId="0" borderId="11" xfId="0" applyFont="1" applyFill="1" applyBorder="1" applyAlignment="1">
      <alignment horizontal="center" vertical="center" wrapText="1"/>
    </xf>
    <xf numFmtId="0" fontId="16" fillId="0" borderId="4" xfId="2" applyFont="1" applyFill="1" applyBorder="1" applyAlignment="1">
      <alignment horizontal="center" vertical="center" wrapText="1"/>
    </xf>
    <xf numFmtId="0" fontId="16" fillId="0" borderId="11" xfId="2" applyFont="1" applyFill="1" applyBorder="1" applyAlignment="1">
      <alignment horizontal="center" vertical="center" wrapText="1"/>
    </xf>
    <xf numFmtId="0" fontId="16" fillId="0" borderId="8" xfId="2" applyFont="1" applyFill="1" applyBorder="1" applyAlignment="1">
      <alignment horizontal="center" vertical="center" wrapText="1"/>
    </xf>
    <xf numFmtId="0" fontId="16" fillId="0" borderId="12" xfId="2" applyFont="1" applyFill="1" applyBorder="1" applyAlignment="1">
      <alignment horizontal="center" vertical="center" wrapText="1"/>
    </xf>
    <xf numFmtId="0" fontId="16" fillId="0" borderId="12" xfId="2" applyFont="1" applyFill="1" applyBorder="1" applyAlignment="1">
      <alignment horizontal="center" vertical="center"/>
    </xf>
    <xf numFmtId="0" fontId="16" fillId="0" borderId="5" xfId="2" applyFont="1" applyFill="1" applyBorder="1" applyAlignment="1">
      <alignment horizontal="center" vertical="center" wrapText="1"/>
    </xf>
    <xf numFmtId="0" fontId="16" fillId="0" borderId="9" xfId="2" applyFont="1" applyFill="1" applyBorder="1" applyAlignment="1">
      <alignment horizontal="center" vertical="center" wrapText="1"/>
    </xf>
    <xf numFmtId="0" fontId="14" fillId="0" borderId="10" xfId="0" applyFont="1" applyBorder="1" applyAlignment="1">
      <alignment horizontal="center" vertical="justify" wrapText="1"/>
    </xf>
    <xf numFmtId="0" fontId="28" fillId="0" borderId="10" xfId="0" applyFont="1" applyBorder="1" applyAlignment="1">
      <alignment horizontal="center" vertical="justify" wrapText="1"/>
    </xf>
    <xf numFmtId="0" fontId="16" fillId="2" borderId="1"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4" fillId="0" borderId="10" xfId="0" applyFont="1" applyFill="1" applyBorder="1" applyAlignment="1">
      <alignment horizontal="left" vertical="center"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23" fillId="7" borderId="1" xfId="3" applyFont="1" applyFill="1" applyBorder="1" applyAlignment="1">
      <alignment horizontal="center" vertical="justify" wrapText="1"/>
    </xf>
    <xf numFmtId="0" fontId="23" fillId="7" borderId="2" xfId="3" applyFont="1" applyFill="1" applyBorder="1" applyAlignment="1">
      <alignment horizontal="center" vertical="justify" wrapText="1"/>
    </xf>
    <xf numFmtId="0" fontId="23" fillId="7" borderId="3" xfId="3" applyFont="1" applyFill="1" applyBorder="1" applyAlignment="1">
      <alignment horizontal="center" vertical="justify" wrapText="1"/>
    </xf>
    <xf numFmtId="0" fontId="5" fillId="0" borderId="1" xfId="3" applyFont="1" applyBorder="1" applyAlignment="1">
      <alignment horizontal="left" vertical="top" wrapText="1"/>
    </xf>
    <xf numFmtId="0" fontId="5" fillId="0" borderId="2" xfId="3" applyFont="1" applyBorder="1" applyAlignment="1">
      <alignment horizontal="left" vertical="top" wrapText="1"/>
    </xf>
    <xf numFmtId="0" fontId="5" fillId="0" borderId="3" xfId="3" applyFont="1" applyBorder="1" applyAlignment="1">
      <alignment horizontal="left" vertical="top" wrapText="1"/>
    </xf>
    <xf numFmtId="0" fontId="5" fillId="0" borderId="1" xfId="3" applyFont="1" applyBorder="1" applyAlignment="1">
      <alignment horizontal="left" vertical="justify" wrapText="1"/>
    </xf>
    <xf numFmtId="0" fontId="5" fillId="0" borderId="2" xfId="3" applyFont="1" applyBorder="1" applyAlignment="1">
      <alignment horizontal="left" vertical="justify" wrapText="1"/>
    </xf>
    <xf numFmtId="0" fontId="5" fillId="0" borderId="3" xfId="3" applyFont="1" applyBorder="1" applyAlignment="1">
      <alignment horizontal="left" vertical="justify" wrapText="1"/>
    </xf>
    <xf numFmtId="0" fontId="9" fillId="0" borderId="0" xfId="0" applyFont="1" applyFill="1" applyAlignment="1">
      <alignment horizontal="justify" vertical="justify" wrapText="1"/>
    </xf>
    <xf numFmtId="0" fontId="13" fillId="0" borderId="0" xfId="0" quotePrefix="1" applyFont="1" applyFill="1" applyAlignment="1">
      <alignment horizontal="justify" vertical="justify" wrapText="1"/>
    </xf>
    <xf numFmtId="0" fontId="4" fillId="0" borderId="0" xfId="0" applyFont="1" applyFill="1" applyAlignment="1">
      <alignment horizontal="justify" vertical="justify" wrapText="1"/>
    </xf>
    <xf numFmtId="0" fontId="24" fillId="0" borderId="0" xfId="0" applyFont="1" applyFill="1" applyAlignment="1">
      <alignment horizontal="justify" vertical="justify" wrapText="1"/>
    </xf>
    <xf numFmtId="0" fontId="25" fillId="0" borderId="0" xfId="0" applyFont="1" applyFill="1" applyAlignment="1">
      <alignment horizontal="justify" vertical="justify" wrapText="1"/>
    </xf>
    <xf numFmtId="0" fontId="24" fillId="0" borderId="0" xfId="0" applyFont="1" applyAlignment="1">
      <alignment horizontal="justify" vertical="justify" wrapText="1"/>
    </xf>
    <xf numFmtId="0" fontId="25" fillId="0" borderId="0" xfId="0" applyFont="1" applyAlignment="1">
      <alignment horizontal="justify" vertical="justify" wrapText="1"/>
    </xf>
    <xf numFmtId="0" fontId="20" fillId="3" borderId="1" xfId="2" applyFont="1" applyFill="1" applyBorder="1" applyAlignment="1">
      <alignment horizontal="center" vertical="center"/>
    </xf>
    <xf numFmtId="0" fontId="20" fillId="3" borderId="3" xfId="2" applyFont="1" applyFill="1" applyBorder="1" applyAlignment="1">
      <alignment horizontal="center" vertical="center"/>
    </xf>
    <xf numFmtId="0" fontId="18" fillId="0" borderId="10" xfId="2" applyFont="1" applyFill="1" applyBorder="1" applyAlignment="1">
      <alignment horizontal="right" vertical="center" wrapText="1"/>
    </xf>
    <xf numFmtId="0" fontId="14" fillId="0" borderId="0" xfId="0" applyFont="1" applyAlignment="1">
      <alignment horizontal="left" vertical="center"/>
    </xf>
    <xf numFmtId="0" fontId="22" fillId="0" borderId="0" xfId="0" applyFont="1" applyFill="1" applyAlignment="1">
      <alignment horizontal="justify" vertical="top" wrapText="1"/>
    </xf>
    <xf numFmtId="0" fontId="14" fillId="6" borderId="0" xfId="0" applyFont="1" applyFill="1" applyAlignment="1">
      <alignment horizontal="left" vertical="center" wrapText="1"/>
    </xf>
    <xf numFmtId="0" fontId="18" fillId="0" borderId="1" xfId="2" applyFont="1" applyFill="1" applyBorder="1" applyAlignment="1">
      <alignment horizontal="center" vertical="center"/>
    </xf>
    <xf numFmtId="0" fontId="18" fillId="0" borderId="3" xfId="2" applyFont="1" applyFill="1" applyBorder="1" applyAlignment="1">
      <alignment horizontal="center" vertical="center"/>
    </xf>
    <xf numFmtId="0" fontId="18" fillId="0" borderId="10" xfId="2" applyFont="1" applyFill="1" applyBorder="1" applyAlignment="1">
      <alignment horizontal="justify" vertical="center" wrapText="1"/>
    </xf>
    <xf numFmtId="0" fontId="20" fillId="0" borderId="10" xfId="2" applyFont="1" applyFill="1" applyBorder="1" applyAlignment="1">
      <alignment horizontal="justify" vertical="center" wrapText="1"/>
    </xf>
    <xf numFmtId="0" fontId="17" fillId="4" borderId="1" xfId="2" applyFont="1" applyFill="1" applyBorder="1" applyAlignment="1">
      <alignment horizontal="center" vertical="center"/>
    </xf>
    <xf numFmtId="0" fontId="17" fillId="4" borderId="3" xfId="2" applyFont="1" applyFill="1" applyBorder="1" applyAlignment="1">
      <alignment horizontal="center" vertical="center"/>
    </xf>
    <xf numFmtId="0" fontId="2" fillId="0" borderId="0" xfId="0" applyFont="1" applyAlignment="1">
      <alignment horizontal="center" vertical="justify" wrapText="1"/>
    </xf>
    <xf numFmtId="0" fontId="3" fillId="0" borderId="0" xfId="0" applyFont="1" applyAlignment="1">
      <alignment horizontal="center" vertical="justify" wrapText="1"/>
    </xf>
    <xf numFmtId="0" fontId="5" fillId="0" borderId="0" xfId="0" applyFont="1" applyAlignment="1">
      <alignment horizontal="center" vertical="center"/>
    </xf>
    <xf numFmtId="0" fontId="10" fillId="0" borderId="0" xfId="0" applyFont="1" applyAlignment="1">
      <alignment horizontal="center" vertical="justify" wrapText="1"/>
    </xf>
    <xf numFmtId="0" fontId="11" fillId="0" borderId="0" xfId="0" applyFont="1" applyAlignment="1">
      <alignment horizontal="center" vertical="justify" wrapText="1"/>
    </xf>
    <xf numFmtId="0" fontId="16" fillId="2" borderId="1" xfId="2" applyFont="1" applyFill="1" applyBorder="1" applyAlignment="1">
      <alignment horizontal="center" vertical="justify" wrapText="1"/>
    </xf>
    <xf numFmtId="0" fontId="16" fillId="2" borderId="2" xfId="2" applyFont="1" applyFill="1" applyBorder="1" applyAlignment="1">
      <alignment horizontal="center" vertical="justify" wrapText="1"/>
    </xf>
    <xf numFmtId="0" fontId="16" fillId="2" borderId="3" xfId="2" applyFont="1" applyFill="1" applyBorder="1" applyAlignment="1">
      <alignment horizontal="center" vertical="justify" wrapText="1"/>
    </xf>
    <xf numFmtId="0" fontId="16" fillId="0" borderId="6" xfId="2" applyFont="1" applyFill="1" applyBorder="1" applyAlignment="1">
      <alignment horizontal="center" vertical="center" wrapText="1"/>
    </xf>
    <xf numFmtId="0" fontId="16" fillId="0" borderId="10" xfId="2" applyFont="1" applyFill="1" applyBorder="1" applyAlignment="1">
      <alignment horizontal="center" vertical="center" wrapText="1"/>
    </xf>
    <xf numFmtId="0" fontId="14" fillId="0" borderId="0" xfId="0" applyFont="1" applyFill="1" applyAlignment="1">
      <alignment horizontal="justify" vertical="top" wrapText="1"/>
    </xf>
  </cellXfs>
  <cellStyles count="6">
    <cellStyle name="Migliaia" xfId="1" builtinId="3"/>
    <cellStyle name="Migliaia 2" xfId="4"/>
    <cellStyle name="Migliaia 2 2" xfId="5"/>
    <cellStyle name="Normale" xfId="0" builtinId="0"/>
    <cellStyle name="Normale 3" xfId="3"/>
    <cellStyle name="Normale_Foglio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193964</xdr:rowOff>
    </xdr:from>
    <xdr:to>
      <xdr:col>9</xdr:col>
      <xdr:colOff>17318</xdr:colOff>
      <xdr:row>29</xdr:row>
      <xdr:rowOff>86591</xdr:rowOff>
    </xdr:to>
    <xdr:grpSp>
      <xdr:nvGrpSpPr>
        <xdr:cNvPr id="4" name="Group 25496">
          <a:extLst>
            <a:ext uri="{FF2B5EF4-FFF2-40B4-BE49-F238E27FC236}">
              <a16:creationId xmlns="" xmlns:a16="http://schemas.microsoft.com/office/drawing/2014/main" id="{50F6E0E5-7069-4AF8-89C5-27C2D84FA025}"/>
            </a:ext>
          </a:extLst>
        </xdr:cNvPr>
        <xdr:cNvGrpSpPr>
          <a:grpSpLocks/>
        </xdr:cNvGrpSpPr>
      </xdr:nvGrpSpPr>
      <xdr:grpSpPr bwMode="auto">
        <a:xfrm>
          <a:off x="0" y="6567055"/>
          <a:ext cx="7126432" cy="91786"/>
          <a:chOff x="0" y="0"/>
          <a:chExt cx="6156960" cy="9144"/>
        </a:xfrm>
      </xdr:grpSpPr>
      <xdr:sp macro="" textlink="">
        <xdr:nvSpPr>
          <xdr:cNvPr id="5" name="Shape 35082">
            <a:extLst>
              <a:ext uri="{FF2B5EF4-FFF2-40B4-BE49-F238E27FC236}">
                <a16:creationId xmlns="" xmlns:a16="http://schemas.microsoft.com/office/drawing/2014/main" id="{6F109436-9F67-4F9A-9BB0-828A43B46DB2}"/>
              </a:ext>
            </a:extLst>
          </xdr:cNvPr>
          <xdr:cNvSpPr/>
        </xdr:nvSpPr>
        <xdr:spPr>
          <a:xfrm>
            <a:off x="0" y="0"/>
            <a:ext cx="6156960" cy="9144"/>
          </a:xfrm>
          <a:custGeom>
            <a:avLst/>
            <a:gdLst/>
            <a:ahLst/>
            <a:cxnLst/>
            <a:rect l="0" t="0" r="0" b="0"/>
            <a:pathLst>
              <a:path w="6156960" h="9144">
                <a:moveTo>
                  <a:pt x="0" y="0"/>
                </a:moveTo>
                <a:lnTo>
                  <a:pt x="6156960" y="0"/>
                </a:lnTo>
                <a:lnTo>
                  <a:pt x="6156960"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it-IT"/>
          </a:p>
        </xdr:txBody>
      </xdr:sp>
    </xdr:grpSp>
    <xdr:clientData/>
  </xdr:twoCellAnchor>
  <xdr:twoCellAnchor>
    <xdr:from>
      <xdr:col>0</xdr:col>
      <xdr:colOff>0</xdr:colOff>
      <xdr:row>28</xdr:row>
      <xdr:rowOff>1906</xdr:rowOff>
    </xdr:from>
    <xdr:to>
      <xdr:col>9</xdr:col>
      <xdr:colOff>0</xdr:colOff>
      <xdr:row>28</xdr:row>
      <xdr:rowOff>47625</xdr:rowOff>
    </xdr:to>
    <xdr:grpSp>
      <xdr:nvGrpSpPr>
        <xdr:cNvPr id="6" name="Group 25496">
          <a:extLst>
            <a:ext uri="{FF2B5EF4-FFF2-40B4-BE49-F238E27FC236}">
              <a16:creationId xmlns="" xmlns:a16="http://schemas.microsoft.com/office/drawing/2014/main" id="{7180BD72-7F87-47E5-B500-340E518205A6}"/>
            </a:ext>
          </a:extLst>
        </xdr:cNvPr>
        <xdr:cNvGrpSpPr>
          <a:grpSpLocks/>
        </xdr:cNvGrpSpPr>
      </xdr:nvGrpSpPr>
      <xdr:grpSpPr bwMode="auto">
        <a:xfrm>
          <a:off x="0" y="6374997"/>
          <a:ext cx="7109114" cy="45719"/>
          <a:chOff x="0" y="0"/>
          <a:chExt cx="6156960" cy="9144"/>
        </a:xfrm>
      </xdr:grpSpPr>
      <xdr:sp macro="" textlink="">
        <xdr:nvSpPr>
          <xdr:cNvPr id="7" name="Shape 35082">
            <a:extLst>
              <a:ext uri="{FF2B5EF4-FFF2-40B4-BE49-F238E27FC236}">
                <a16:creationId xmlns="" xmlns:a16="http://schemas.microsoft.com/office/drawing/2014/main" id="{4C401991-E6A1-46F6-9F99-0196A7EF6C6B}"/>
              </a:ext>
            </a:extLst>
          </xdr:cNvPr>
          <xdr:cNvSpPr/>
        </xdr:nvSpPr>
        <xdr:spPr>
          <a:xfrm>
            <a:off x="0" y="0"/>
            <a:ext cx="6156960" cy="9144"/>
          </a:xfrm>
          <a:custGeom>
            <a:avLst/>
            <a:gdLst/>
            <a:ahLst/>
            <a:cxnLst/>
            <a:rect l="0" t="0" r="0" b="0"/>
            <a:pathLst>
              <a:path w="6156960" h="9144">
                <a:moveTo>
                  <a:pt x="0" y="0"/>
                </a:moveTo>
                <a:lnTo>
                  <a:pt x="6156960" y="0"/>
                </a:lnTo>
                <a:lnTo>
                  <a:pt x="6156960"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it-IT"/>
          </a:p>
        </xdr:txBody>
      </xdr:sp>
    </xdr:grpSp>
    <xdr:clientData/>
  </xdr:twoCellAnchor>
  <xdr:twoCellAnchor editAs="oneCell">
    <xdr:from>
      <xdr:col>4</xdr:col>
      <xdr:colOff>640772</xdr:colOff>
      <xdr:row>0</xdr:row>
      <xdr:rowOff>476250</xdr:rowOff>
    </xdr:from>
    <xdr:to>
      <xdr:col>5</xdr:col>
      <xdr:colOff>476249</xdr:colOff>
      <xdr:row>5</xdr:row>
      <xdr:rowOff>181841</xdr:rowOff>
    </xdr:to>
    <xdr:pic>
      <xdr:nvPicPr>
        <xdr:cNvPr id="9" name="Immagine 8">
          <a:extLst>
            <a:ext uri="{FF2B5EF4-FFF2-40B4-BE49-F238E27FC236}">
              <a16:creationId xmlns="" xmlns:a16="http://schemas.microsoft.com/office/drawing/2014/main" id="{7C297DC1-1ED9-48FE-9A9C-B08F7FD12B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65317" y="476250"/>
          <a:ext cx="952500" cy="952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ocumenti%20gigi\ARCHIVIO\GRONE\C-GRO-9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Documenti%20gigi\ARCHIVIO\TAVERNOL\CONSTA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BILPREV\Rpp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Documenti%20gigi\ARCHIVIO\ANGOLO\CON-ANG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DRIVE\BILANCI%20PUBBLICO\Comune%20di%20RANZANICO\2019\BOZZA%20BILANCIO%202019-2021%20RANZANICO%20DEFDA%20ANGELO0911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CON"/>
      <sheetName val="UTIL. ONERI"/>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MOST-RES"/>
    </sheetNames>
    <sheetDataSet>
      <sheetData sheetId="0" refreshError="1">
        <row r="10">
          <cell r="J10">
            <v>120609</v>
          </cell>
        </row>
        <row r="11">
          <cell r="J11" t="str">
            <v xml:space="preserve"> </v>
          </cell>
        </row>
        <row r="12">
          <cell r="J12">
            <v>310606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INIZIALE"/>
      <sheetName val="MENU SEZ 1"/>
      <sheetName val="MENU SEZ 2"/>
      <sheetName val="MENU SEZ 3"/>
      <sheetName val="MENU STAMPE"/>
      <sheetName val="CAR_POP"/>
      <sheetName val="CAR_TER"/>
      <sheetName val="CAR_PER"/>
      <sheetName val="CAR_STR"/>
      <sheetName val="CAR_ORG"/>
      <sheetName val="CAR_ORG_DES"/>
      <sheetName val="1.3.4"/>
      <sheetName val="1.3.5"/>
      <sheetName val="1.4"/>
      <sheetName val="SEZ.1 PAG 1"/>
      <sheetName val="SEZ. 1 PAG 2"/>
      <sheetName val="SEZ.1 PAG 3"/>
      <sheetName val="SEZ.1 PAG 4"/>
      <sheetName val="SEZ.1 PAG 5"/>
      <sheetName val="SEZ.1 PAG 6"/>
      <sheetName val="SEZ.1 PAG 7"/>
      <sheetName val="SEZ.1 PAG 8"/>
      <sheetName val="PROGR"/>
      <sheetName val="CAR_DES_SEZ2"/>
      <sheetName val="COMM_SEZ_2"/>
      <sheetName val="3.3DES"/>
      <sheetName val="ST. 3.3 DES"/>
      <sheetName val="3.3"/>
      <sheetName val="3.4"/>
      <sheetName val="3.5"/>
      <sheetName val="3.6"/>
      <sheetName val="3.9"/>
      <sheetName val="RIPENTR"/>
      <sheetName val="RIPSPESA"/>
      <sheetName val="MENU SEZ 4"/>
      <sheetName val="4.2"/>
      <sheetName val="6.1"/>
      <sheetName val="RIEPILOGO DATI TRIENNALE spe"/>
      <sheetName val="RIEPILOGO DATI TRIENNALE ent"/>
      <sheetName val="E1C"/>
      <sheetName val="E2C"/>
      <sheetName val="E3C"/>
      <sheetName val="E4C"/>
      <sheetName val="E5C"/>
      <sheetName val="E6C"/>
      <sheetName val="S2C"/>
      <sheetName val="5.2"/>
      <sheetName val="S2C 421"/>
      <sheetName val="5.2 421"/>
      <sheetName val="S4C"/>
      <sheetName val="S5C"/>
      <sheetName val="S6C"/>
      <sheetName val="RIPARTO SPESE 4 IMP"/>
      <sheetName val="RIPARTO SPESE 5 IMP"/>
      <sheetName val="RIPARTO SPESE 6 IMP"/>
      <sheetName val="DATI"/>
      <sheetName val="RIPARTO ENTRATE 4 IMP"/>
      <sheetName val="RIPARTO ENTRATE 5 IMP"/>
      <sheetName val="RIPARTO ENTRATE 6 IMP"/>
      <sheetName val="COPERTINA SEZ.1"/>
      <sheetName val="COPERTINA SEZ.2"/>
      <sheetName val="COPERTINA SEZ.3"/>
      <sheetName val="COPERTINA SEZ.4"/>
      <sheetName val="COPERTINA SEZ.5"/>
      <sheetName val="COPERTINA SEZ.6"/>
      <sheetName val="ARCHIVIO PROGRAMMI"/>
      <sheetName val="ANAGRAFICA PROGRAMMI"/>
      <sheetName val="PROGR VIS"/>
      <sheetName val="COPERTINA SEZ.2E"/>
      <sheetName val="QUA2.1"/>
      <sheetName val="QUA2.2.1"/>
      <sheetName val="QUA2.2.2"/>
      <sheetName val="QUA2.2.3"/>
      <sheetName val="QUA2.2.4"/>
      <sheetName val="QUA2.2.5"/>
      <sheetName val="QUA2.2.6"/>
      <sheetName val="QUA2.2.7"/>
      <sheetName val="QUA2.1E"/>
      <sheetName val="QUA2.2.1E"/>
      <sheetName val="QUA2.2.2E"/>
      <sheetName val="QUA2.2.3E"/>
      <sheetName val="QUA2.2.4E"/>
      <sheetName val="QUA2.2.5E"/>
      <sheetName val="QUA2.2.6E"/>
      <sheetName val="QUA2.2.7E"/>
      <sheetName val="COPERTINA SEZ.3E"/>
      <sheetName val="3.3E"/>
      <sheetName val="3.9e"/>
      <sheetName val="Stampe"/>
      <sheetName val="Vai"/>
      <sheetName val="Riparti"/>
      <sheetName val="Apertura"/>
      <sheetName val="Aggiornamenti"/>
      <sheetName val="ProveMacro"/>
      <sheetName val="Vecchi"/>
      <sheetName val="ControlliRiparti"/>
      <sheetName val="Stampesez1"/>
      <sheetName val="VaiSezione1"/>
      <sheetName val="Modulo6"/>
      <sheetName val="Modulo1"/>
      <sheetName val="Modulo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row r="5">
          <cell r="A5" t="str">
            <v>N.</v>
          </cell>
          <cell r="B5" t="str">
            <v>descrizione</v>
          </cell>
          <cell r="C5">
            <v>21010010</v>
          </cell>
          <cell r="D5">
            <v>21010020</v>
          </cell>
          <cell r="E5">
            <v>21020010</v>
          </cell>
          <cell r="F5">
            <v>21020020</v>
          </cell>
          <cell r="G5">
            <v>21030010</v>
          </cell>
          <cell r="H5">
            <v>21030020</v>
          </cell>
          <cell r="I5">
            <v>21040010</v>
          </cell>
          <cell r="J5">
            <v>21040020</v>
          </cell>
          <cell r="K5">
            <v>21050010</v>
          </cell>
          <cell r="L5">
            <v>21050020</v>
          </cell>
          <cell r="M5">
            <v>21060010</v>
          </cell>
          <cell r="N5">
            <v>21060020</v>
          </cell>
          <cell r="O5">
            <v>21070010</v>
          </cell>
          <cell r="P5">
            <v>21070020</v>
          </cell>
          <cell r="Q5">
            <v>21080010</v>
          </cell>
          <cell r="R5">
            <v>21080020</v>
          </cell>
          <cell r="S5">
            <v>21090010</v>
          </cell>
          <cell r="T5">
            <v>21090020</v>
          </cell>
          <cell r="U5">
            <v>21100010</v>
          </cell>
          <cell r="V5">
            <v>21100020</v>
          </cell>
          <cell r="W5">
            <v>21110010</v>
          </cell>
          <cell r="X5">
            <v>21110020</v>
          </cell>
          <cell r="Y5">
            <v>22010000</v>
          </cell>
          <cell r="Z5">
            <v>22020000</v>
          </cell>
          <cell r="AA5">
            <v>22030000</v>
          </cell>
          <cell r="AB5">
            <v>22040000</v>
          </cell>
          <cell r="AC5">
            <v>22050000</v>
          </cell>
          <cell r="AD5">
            <v>22060000</v>
          </cell>
          <cell r="AE5">
            <v>22070000</v>
          </cell>
          <cell r="AF5">
            <v>22080000</v>
          </cell>
          <cell r="AG5">
            <v>22090000</v>
          </cell>
          <cell r="AH5">
            <v>22100000</v>
          </cell>
          <cell r="AI5">
            <v>21010010</v>
          </cell>
          <cell r="AJ5">
            <v>21010020</v>
          </cell>
          <cell r="AK5">
            <v>21020010</v>
          </cell>
          <cell r="AL5">
            <v>21020020</v>
          </cell>
          <cell r="AM5">
            <v>21030010</v>
          </cell>
          <cell r="AN5">
            <v>21030020</v>
          </cell>
          <cell r="AO5">
            <v>21040010</v>
          </cell>
          <cell r="AP5">
            <v>21040020</v>
          </cell>
          <cell r="AQ5">
            <v>21050010</v>
          </cell>
          <cell r="AR5">
            <v>21050020</v>
          </cell>
          <cell r="AS5">
            <v>21060010</v>
          </cell>
          <cell r="AT5">
            <v>21060020</v>
          </cell>
          <cell r="AU5">
            <v>21070010</v>
          </cell>
          <cell r="AV5">
            <v>21070020</v>
          </cell>
          <cell r="AW5">
            <v>21080010</v>
          </cell>
          <cell r="AX5">
            <v>21080020</v>
          </cell>
          <cell r="AY5">
            <v>21090010</v>
          </cell>
          <cell r="AZ5">
            <v>21090020</v>
          </cell>
          <cell r="BA5">
            <v>21100010</v>
          </cell>
          <cell r="BB5">
            <v>21100020</v>
          </cell>
          <cell r="BC5">
            <v>21110010</v>
          </cell>
          <cell r="BD5">
            <v>21110020</v>
          </cell>
          <cell r="BE5">
            <v>22010000</v>
          </cell>
          <cell r="BF5">
            <v>22020000</v>
          </cell>
          <cell r="BG5">
            <v>22030000</v>
          </cell>
          <cell r="BH5">
            <v>22040000</v>
          </cell>
          <cell r="BI5">
            <v>22050000</v>
          </cell>
          <cell r="BJ5">
            <v>22060000</v>
          </cell>
          <cell r="BK5">
            <v>22070000</v>
          </cell>
          <cell r="BL5">
            <v>22080000</v>
          </cell>
          <cell r="BM5">
            <v>22090000</v>
          </cell>
          <cell r="BN5">
            <v>22100000</v>
          </cell>
          <cell r="BO5">
            <v>21010010</v>
          </cell>
          <cell r="BP5">
            <v>21010020</v>
          </cell>
          <cell r="BQ5">
            <v>21020010</v>
          </cell>
          <cell r="BR5">
            <v>21020020</v>
          </cell>
          <cell r="BS5">
            <v>21030010</v>
          </cell>
          <cell r="BT5">
            <v>21030020</v>
          </cell>
          <cell r="BU5">
            <v>21040010</v>
          </cell>
          <cell r="BV5">
            <v>21040020</v>
          </cell>
          <cell r="BW5">
            <v>21050010</v>
          </cell>
          <cell r="BX5">
            <v>21050020</v>
          </cell>
          <cell r="BY5">
            <v>21060010</v>
          </cell>
          <cell r="BZ5">
            <v>21060020</v>
          </cell>
          <cell r="CA5">
            <v>21070010</v>
          </cell>
          <cell r="CB5">
            <v>21070020</v>
          </cell>
          <cell r="CC5">
            <v>21080010</v>
          </cell>
          <cell r="CD5">
            <v>21080020</v>
          </cell>
          <cell r="CE5">
            <v>21090010</v>
          </cell>
          <cell r="CF5">
            <v>21090020</v>
          </cell>
          <cell r="CG5">
            <v>21100010</v>
          </cell>
          <cell r="CH5">
            <v>21100020</v>
          </cell>
          <cell r="CI5">
            <v>21110010</v>
          </cell>
          <cell r="CJ5">
            <v>21110020</v>
          </cell>
          <cell r="CK5">
            <v>22010000</v>
          </cell>
          <cell r="CL5">
            <v>22020000</v>
          </cell>
          <cell r="CM5">
            <v>22030000</v>
          </cell>
          <cell r="CN5">
            <v>22040000</v>
          </cell>
          <cell r="CO5">
            <v>22050000</v>
          </cell>
          <cell r="CP5">
            <v>22060000</v>
          </cell>
          <cell r="CQ5">
            <v>22070000</v>
          </cell>
          <cell r="CR5">
            <v>22080000</v>
          </cell>
          <cell r="CS5">
            <v>22090000</v>
          </cell>
          <cell r="CT5">
            <v>22100000</v>
          </cell>
        </row>
        <row r="6">
          <cell r="A6">
            <v>1</v>
          </cell>
          <cell r="B6" t="str">
            <v>AMMINISTRAZIONE GESTIONE E CONTROLLO</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60000</v>
          </cell>
          <cell r="Z6">
            <v>0</v>
          </cell>
          <cell r="AA6">
            <v>0</v>
          </cell>
          <cell r="AB6">
            <v>0</v>
          </cell>
          <cell r="AC6">
            <v>0</v>
          </cell>
          <cell r="AD6">
            <v>0</v>
          </cell>
          <cell r="AE6">
            <v>0</v>
          </cell>
          <cell r="AF6">
            <v>0</v>
          </cell>
          <cell r="AG6">
            <v>0</v>
          </cell>
          <cell r="AH6">
            <v>0</v>
          </cell>
          <cell r="AI6">
            <v>968550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540000</v>
          </cell>
          <cell r="BF6">
            <v>0</v>
          </cell>
          <cell r="BG6">
            <v>0</v>
          </cell>
          <cell r="BH6">
            <v>0</v>
          </cell>
          <cell r="BI6">
            <v>0</v>
          </cell>
          <cell r="BJ6">
            <v>0</v>
          </cell>
          <cell r="BK6">
            <v>0</v>
          </cell>
          <cell r="BL6">
            <v>0</v>
          </cell>
          <cell r="BM6">
            <v>0</v>
          </cell>
          <cell r="BN6">
            <v>0</v>
          </cell>
          <cell r="BO6">
            <v>902250</v>
          </cell>
          <cell r="BP6">
            <v>0</v>
          </cell>
          <cell r="BQ6">
            <v>0</v>
          </cell>
          <cell r="BR6">
            <v>0</v>
          </cell>
          <cell r="BS6">
            <v>0</v>
          </cell>
          <cell r="BT6">
            <v>0</v>
          </cell>
          <cell r="BU6">
            <v>0</v>
          </cell>
          <cell r="BV6">
            <v>0</v>
          </cell>
          <cell r="BW6">
            <v>0</v>
          </cell>
          <cell r="BX6">
            <v>0</v>
          </cell>
          <cell r="BY6">
            <v>0</v>
          </cell>
          <cell r="BZ6">
            <v>0</v>
          </cell>
          <cell r="CA6">
            <v>0</v>
          </cell>
          <cell r="CB6">
            <v>0</v>
          </cell>
          <cell r="CC6">
            <v>0</v>
          </cell>
          <cell r="CD6">
            <v>0</v>
          </cell>
          <cell r="CE6">
            <v>0</v>
          </cell>
          <cell r="CF6">
            <v>0</v>
          </cell>
          <cell r="CG6">
            <v>0</v>
          </cell>
          <cell r="CH6">
            <v>0</v>
          </cell>
          <cell r="CI6">
            <v>0</v>
          </cell>
          <cell r="CJ6">
            <v>0</v>
          </cell>
          <cell r="CK6">
            <v>0</v>
          </cell>
          <cell r="CL6">
            <v>0</v>
          </cell>
          <cell r="CM6">
            <v>0</v>
          </cell>
          <cell r="CN6">
            <v>0</v>
          </cell>
          <cell r="CO6">
            <v>0</v>
          </cell>
          <cell r="CP6">
            <v>0</v>
          </cell>
          <cell r="CQ6">
            <v>0</v>
          </cell>
          <cell r="CR6">
            <v>0</v>
          </cell>
          <cell r="CS6">
            <v>0</v>
          </cell>
          <cell r="CT6">
            <v>0</v>
          </cell>
        </row>
        <row r="7">
          <cell r="A7">
            <v>2</v>
          </cell>
          <cell r="B7" t="str">
            <v>POLIZIA LOCALE</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cell r="BJ7">
            <v>0</v>
          </cell>
          <cell r="BK7">
            <v>0</v>
          </cell>
          <cell r="BL7">
            <v>0</v>
          </cell>
          <cell r="BM7">
            <v>0</v>
          </cell>
          <cell r="BN7">
            <v>0</v>
          </cell>
          <cell r="BO7">
            <v>0</v>
          </cell>
          <cell r="BP7">
            <v>0</v>
          </cell>
          <cell r="BQ7">
            <v>0</v>
          </cell>
          <cell r="BR7">
            <v>0</v>
          </cell>
          <cell r="BS7">
            <v>0</v>
          </cell>
          <cell r="BT7">
            <v>0</v>
          </cell>
          <cell r="BU7">
            <v>0</v>
          </cell>
          <cell r="BV7">
            <v>0</v>
          </cell>
          <cell r="BW7">
            <v>0</v>
          </cell>
          <cell r="BX7">
            <v>0</v>
          </cell>
          <cell r="BY7">
            <v>0</v>
          </cell>
          <cell r="BZ7">
            <v>0</v>
          </cell>
          <cell r="CA7">
            <v>0</v>
          </cell>
          <cell r="CB7">
            <v>0</v>
          </cell>
          <cell r="CC7">
            <v>0</v>
          </cell>
          <cell r="CD7">
            <v>0</v>
          </cell>
          <cell r="CE7">
            <v>0</v>
          </cell>
          <cell r="CF7">
            <v>0</v>
          </cell>
          <cell r="CG7">
            <v>0</v>
          </cell>
          <cell r="CH7">
            <v>0</v>
          </cell>
          <cell r="CI7">
            <v>0</v>
          </cell>
          <cell r="CJ7">
            <v>0</v>
          </cell>
          <cell r="CK7">
            <v>0</v>
          </cell>
          <cell r="CL7">
            <v>0</v>
          </cell>
          <cell r="CM7">
            <v>0</v>
          </cell>
          <cell r="CN7">
            <v>0</v>
          </cell>
          <cell r="CO7">
            <v>0</v>
          </cell>
          <cell r="CP7">
            <v>0</v>
          </cell>
          <cell r="CQ7">
            <v>0</v>
          </cell>
          <cell r="CR7">
            <v>0</v>
          </cell>
          <cell r="CS7">
            <v>0</v>
          </cell>
          <cell r="CT7">
            <v>0</v>
          </cell>
        </row>
        <row r="8">
          <cell r="A8">
            <v>3</v>
          </cell>
          <cell r="B8" t="str">
            <v>ISTRUZIONE PUBBLICA</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64800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59600</v>
          </cell>
          <cell r="BP8">
            <v>0</v>
          </cell>
          <cell r="BQ8">
            <v>0</v>
          </cell>
          <cell r="BR8">
            <v>0</v>
          </cell>
          <cell r="BS8">
            <v>0</v>
          </cell>
          <cell r="BT8">
            <v>0</v>
          </cell>
          <cell r="BU8">
            <v>0</v>
          </cell>
          <cell r="BV8">
            <v>0</v>
          </cell>
          <cell r="BW8">
            <v>0</v>
          </cell>
          <cell r="BX8">
            <v>0</v>
          </cell>
          <cell r="BY8">
            <v>0</v>
          </cell>
          <cell r="BZ8">
            <v>0</v>
          </cell>
          <cell r="CA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row>
        <row r="9">
          <cell r="A9">
            <v>4</v>
          </cell>
          <cell r="B9" t="str">
            <v>CULTURA E BENI CULTURALI</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140500</v>
          </cell>
          <cell r="Z9">
            <v>0</v>
          </cell>
          <cell r="AA9">
            <v>0</v>
          </cell>
          <cell r="AB9">
            <v>0</v>
          </cell>
          <cell r="AC9">
            <v>0</v>
          </cell>
          <cell r="AD9">
            <v>0</v>
          </cell>
          <cell r="AE9">
            <v>0</v>
          </cell>
          <cell r="AF9">
            <v>0</v>
          </cell>
          <cell r="AG9">
            <v>0</v>
          </cell>
          <cell r="AH9">
            <v>0</v>
          </cell>
          <cell r="AI9">
            <v>183210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0</v>
          </cell>
          <cell r="BO9">
            <v>188010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v>
          </cell>
          <cell r="CI9">
            <v>0</v>
          </cell>
          <cell r="CJ9">
            <v>0</v>
          </cell>
          <cell r="CK9">
            <v>0</v>
          </cell>
          <cell r="CL9">
            <v>0</v>
          </cell>
          <cell r="CM9">
            <v>0</v>
          </cell>
          <cell r="CN9">
            <v>0</v>
          </cell>
          <cell r="CO9">
            <v>0</v>
          </cell>
          <cell r="CP9">
            <v>0</v>
          </cell>
          <cell r="CQ9">
            <v>0</v>
          </cell>
          <cell r="CR9">
            <v>0</v>
          </cell>
          <cell r="CS9">
            <v>0</v>
          </cell>
          <cell r="CT9">
            <v>0</v>
          </cell>
        </row>
        <row r="10">
          <cell r="A10">
            <v>5</v>
          </cell>
          <cell r="B10" t="str">
            <v>SPORT E RICREAZIONE</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36000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37200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cell r="CH10">
            <v>0</v>
          </cell>
          <cell r="CI10">
            <v>0</v>
          </cell>
          <cell r="CJ10">
            <v>0</v>
          </cell>
          <cell r="CK10">
            <v>0</v>
          </cell>
          <cell r="CL10">
            <v>0</v>
          </cell>
          <cell r="CM10">
            <v>0</v>
          </cell>
          <cell r="CN10">
            <v>0</v>
          </cell>
          <cell r="CO10">
            <v>0</v>
          </cell>
          <cell r="CP10">
            <v>0</v>
          </cell>
          <cell r="CQ10">
            <v>0</v>
          </cell>
          <cell r="CR10">
            <v>0</v>
          </cell>
          <cell r="CS10">
            <v>0</v>
          </cell>
          <cell r="CT10">
            <v>0</v>
          </cell>
        </row>
        <row r="11">
          <cell r="A11">
            <v>6</v>
          </cell>
          <cell r="B11" t="str">
            <v>VIABILITA' E TRASPORTI</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row>
        <row r="12">
          <cell r="A12">
            <v>7</v>
          </cell>
          <cell r="B12" t="str">
            <v>GESTIONE TERRITORIO E AMBIENTE</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v>
          </cell>
          <cell r="CI12">
            <v>0</v>
          </cell>
          <cell r="CJ12">
            <v>0</v>
          </cell>
          <cell r="CK12">
            <v>0</v>
          </cell>
          <cell r="CL12">
            <v>0</v>
          </cell>
          <cell r="CM12">
            <v>0</v>
          </cell>
          <cell r="CN12">
            <v>0</v>
          </cell>
          <cell r="CO12">
            <v>0</v>
          </cell>
          <cell r="CP12">
            <v>0</v>
          </cell>
          <cell r="CQ12">
            <v>0</v>
          </cell>
          <cell r="CR12">
            <v>0</v>
          </cell>
          <cell r="CS12">
            <v>0</v>
          </cell>
          <cell r="CT12">
            <v>0</v>
          </cell>
        </row>
        <row r="13">
          <cell r="A13">
            <v>8</v>
          </cell>
          <cell r="B13" t="str">
            <v>SERVIZI SOCIALI</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row>
        <row r="14">
          <cell r="A14">
            <v>9</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row>
        <row r="15">
          <cell r="A15">
            <v>10</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row>
        <row r="16">
          <cell r="A16">
            <v>11</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row>
        <row r="17">
          <cell r="A17">
            <v>12</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row>
        <row r="18">
          <cell r="A18">
            <v>13</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v>0</v>
          </cell>
          <cell r="CJ18">
            <v>0</v>
          </cell>
          <cell r="CK18">
            <v>0</v>
          </cell>
          <cell r="CL18">
            <v>0</v>
          </cell>
          <cell r="CM18">
            <v>0</v>
          </cell>
          <cell r="CN18">
            <v>0</v>
          </cell>
          <cell r="CO18">
            <v>0</v>
          </cell>
          <cell r="CP18">
            <v>0</v>
          </cell>
          <cell r="CQ18">
            <v>0</v>
          </cell>
          <cell r="CR18">
            <v>0</v>
          </cell>
          <cell r="CS18">
            <v>0</v>
          </cell>
          <cell r="CT18">
            <v>0</v>
          </cell>
        </row>
        <row r="19">
          <cell r="A19">
            <v>14</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row>
        <row r="20">
          <cell r="A20">
            <v>15</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v>
          </cell>
          <cell r="CI20">
            <v>0</v>
          </cell>
          <cell r="CJ20">
            <v>0</v>
          </cell>
          <cell r="CK20">
            <v>0</v>
          </cell>
          <cell r="CL20">
            <v>0</v>
          </cell>
          <cell r="CM20">
            <v>0</v>
          </cell>
          <cell r="CN20">
            <v>0</v>
          </cell>
          <cell r="CO20">
            <v>0</v>
          </cell>
          <cell r="CP20">
            <v>0</v>
          </cell>
          <cell r="CQ20">
            <v>0</v>
          </cell>
          <cell r="CR20">
            <v>0</v>
          </cell>
          <cell r="CS20">
            <v>0</v>
          </cell>
          <cell r="CT20">
            <v>0</v>
          </cell>
        </row>
        <row r="21">
          <cell r="A21">
            <v>16</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row>
        <row r="22">
          <cell r="A22">
            <v>17</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row>
        <row r="23">
          <cell r="A23">
            <v>18</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row>
        <row r="24">
          <cell r="A24">
            <v>19</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row>
        <row r="25">
          <cell r="A25">
            <v>20</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row>
        <row r="26">
          <cell r="A26">
            <v>21</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0</v>
          </cell>
          <cell r="CQ26">
            <v>0</v>
          </cell>
          <cell r="CR26">
            <v>0</v>
          </cell>
          <cell r="CS26">
            <v>0</v>
          </cell>
          <cell r="CT26">
            <v>0</v>
          </cell>
        </row>
        <row r="27">
          <cell r="A27">
            <v>22</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row>
        <row r="28">
          <cell r="A28">
            <v>23</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row>
        <row r="29">
          <cell r="A29">
            <v>24</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row>
        <row r="30">
          <cell r="A30">
            <v>25</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row>
        <row r="31">
          <cell r="A31">
            <v>26</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row>
        <row r="32">
          <cell r="A32">
            <v>27</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row>
        <row r="33">
          <cell r="A33">
            <v>28</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row>
        <row r="34">
          <cell r="A34">
            <v>29</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row>
        <row r="35">
          <cell r="A35">
            <v>30</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 ONERI"/>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ENTRATA"/>
      <sheetName val="SPESA"/>
      <sheetName val="PAREGGIO"/>
      <sheetName val="relazione revisore"/>
      <sheetName val="VINCOLO BILANCIO"/>
      <sheetName val="FCDE"/>
      <sheetName val="nota integrativa"/>
      <sheetName val="Relaz.Revisore"/>
      <sheetName val="NuovaNotaAggDUPS"/>
      <sheetName val="aggdupcontabile"/>
      <sheetName val="PERSONALE2"/>
      <sheetName val="MUTUI"/>
    </sheetNames>
    <sheetDataSet>
      <sheetData sheetId="0"/>
      <sheetData sheetId="1">
        <row r="24">
          <cell r="I24">
            <v>848250</v>
          </cell>
          <cell r="J24">
            <v>848250</v>
          </cell>
          <cell r="K24">
            <v>837750</v>
          </cell>
        </row>
        <row r="28">
          <cell r="J28">
            <v>0</v>
          </cell>
          <cell r="K28">
            <v>0</v>
          </cell>
        </row>
        <row r="41">
          <cell r="I41">
            <v>10250</v>
          </cell>
          <cell r="J41">
            <v>10100</v>
          </cell>
          <cell r="K41">
            <v>9800</v>
          </cell>
        </row>
        <row r="48">
          <cell r="I48">
            <v>14500</v>
          </cell>
          <cell r="J48">
            <v>14500</v>
          </cell>
          <cell r="K48">
            <v>12000</v>
          </cell>
        </row>
        <row r="70">
          <cell r="I70">
            <v>36050</v>
          </cell>
          <cell r="J70">
            <v>36050</v>
          </cell>
          <cell r="K70">
            <v>33900</v>
          </cell>
        </row>
        <row r="80">
          <cell r="I80">
            <v>80650</v>
          </cell>
          <cell r="J80">
            <v>80650</v>
          </cell>
          <cell r="K80">
            <v>76650</v>
          </cell>
        </row>
        <row r="87">
          <cell r="I87">
            <v>93000</v>
          </cell>
          <cell r="J87">
            <v>63000</v>
          </cell>
          <cell r="K87">
            <v>48000</v>
          </cell>
        </row>
        <row r="93">
          <cell r="I93">
            <v>100</v>
          </cell>
          <cell r="J93">
            <v>100</v>
          </cell>
          <cell r="K93">
            <v>100</v>
          </cell>
        </row>
        <row r="98">
          <cell r="I98">
            <v>900</v>
          </cell>
          <cell r="J98">
            <v>900</v>
          </cell>
          <cell r="K98">
            <v>900</v>
          </cell>
        </row>
        <row r="105">
          <cell r="I105">
            <v>700</v>
          </cell>
          <cell r="J105">
            <v>700</v>
          </cell>
          <cell r="K105">
            <v>700</v>
          </cell>
        </row>
        <row r="114">
          <cell r="I114">
            <v>9800</v>
          </cell>
          <cell r="J114">
            <v>9800</v>
          </cell>
          <cell r="K114">
            <v>7300</v>
          </cell>
        </row>
        <row r="118">
          <cell r="I118">
            <v>200</v>
          </cell>
          <cell r="J118">
            <v>200</v>
          </cell>
          <cell r="K118">
            <v>100</v>
          </cell>
        </row>
        <row r="128">
          <cell r="E128" t="str">
            <v>CONTRIBUTO STATALE PER INVESTIMENTI DI MESSA SICUREZZA IMMOBILI (L.Stabilità 2019)</v>
          </cell>
          <cell r="I128">
            <v>40000</v>
          </cell>
        </row>
        <row r="129">
          <cell r="E129" t="str">
            <v>CONTRIBUTO REG.LE EFFICIENTAMENTO ENERGETICO EDIF.VIA G.MARCONI</v>
          </cell>
          <cell r="I129">
            <v>19800</v>
          </cell>
        </row>
        <row r="132">
          <cell r="E132" t="str">
            <v>CONCORSO DA COMUNI ASSOCIATI  PER "PROGETTO SICUREZZA"</v>
          </cell>
        </row>
        <row r="145">
          <cell r="E145" t="str">
            <v>Proventi da concessioni edilizie e sanzioni urbanistiche</v>
          </cell>
          <cell r="I145">
            <v>80000</v>
          </cell>
          <cell r="J145">
            <v>65000</v>
          </cell>
          <cell r="K145">
            <v>65000</v>
          </cell>
        </row>
        <row r="150">
          <cell r="E150" t="str">
            <v>FONDO AREE VERDI ex L.R. 12/2005 e s.m.i.</v>
          </cell>
          <cell r="I150">
            <v>5000</v>
          </cell>
          <cell r="J150">
            <v>5000</v>
          </cell>
          <cell r="K150">
            <v>5000</v>
          </cell>
        </row>
        <row r="151">
          <cell r="E151" t="str">
            <v>TOTALE</v>
          </cell>
        </row>
      </sheetData>
      <sheetData sheetId="2">
        <row r="13">
          <cell r="J13">
            <v>2000</v>
          </cell>
          <cell r="K13">
            <v>2000</v>
          </cell>
          <cell r="L13">
            <v>2000</v>
          </cell>
        </row>
        <row r="20">
          <cell r="J20">
            <v>27700</v>
          </cell>
          <cell r="K20">
            <v>26200</v>
          </cell>
          <cell r="L20">
            <v>26200</v>
          </cell>
        </row>
        <row r="24">
          <cell r="J24">
            <v>4500</v>
          </cell>
          <cell r="K24">
            <v>4500</v>
          </cell>
          <cell r="L24">
            <v>5000</v>
          </cell>
        </row>
        <row r="29">
          <cell r="J29">
            <v>1000</v>
          </cell>
          <cell r="K29">
            <v>1000</v>
          </cell>
          <cell r="L29">
            <v>1000</v>
          </cell>
        </row>
        <row r="39">
          <cell r="J39">
            <v>94200</v>
          </cell>
          <cell r="K39">
            <v>95100</v>
          </cell>
          <cell r="L39">
            <v>61900</v>
          </cell>
        </row>
        <row r="43">
          <cell r="J43">
            <v>5900</v>
          </cell>
          <cell r="K43">
            <v>6000</v>
          </cell>
          <cell r="L43">
            <v>3800</v>
          </cell>
        </row>
        <row r="62">
          <cell r="J62">
            <v>78630</v>
          </cell>
          <cell r="K62">
            <v>78150</v>
          </cell>
          <cell r="L62">
            <v>79700</v>
          </cell>
        </row>
        <row r="67">
          <cell r="J67">
            <v>6200</v>
          </cell>
          <cell r="K67">
            <v>6200</v>
          </cell>
          <cell r="L67">
            <v>6200</v>
          </cell>
        </row>
        <row r="71">
          <cell r="J71">
            <v>5700</v>
          </cell>
          <cell r="K71">
            <v>5700</v>
          </cell>
          <cell r="L71">
            <v>5700</v>
          </cell>
        </row>
        <row r="78">
          <cell r="J78">
            <v>2600</v>
          </cell>
          <cell r="K78">
            <v>2600</v>
          </cell>
          <cell r="L78">
            <v>2600</v>
          </cell>
        </row>
        <row r="82">
          <cell r="J82">
            <v>2500</v>
          </cell>
          <cell r="K82">
            <v>2500</v>
          </cell>
          <cell r="L82">
            <v>2500</v>
          </cell>
        </row>
        <row r="88">
          <cell r="J88">
            <v>2000</v>
          </cell>
          <cell r="K88">
            <v>2000</v>
          </cell>
          <cell r="L88">
            <v>2000</v>
          </cell>
        </row>
        <row r="92">
          <cell r="J92">
            <v>3000</v>
          </cell>
          <cell r="K92">
            <v>2000</v>
          </cell>
          <cell r="L92">
            <v>2000</v>
          </cell>
        </row>
        <row r="98">
          <cell r="J98">
            <v>2200</v>
          </cell>
          <cell r="K98">
            <v>2200</v>
          </cell>
          <cell r="L98">
            <v>2200</v>
          </cell>
        </row>
        <row r="105">
          <cell r="J105">
            <v>42300</v>
          </cell>
          <cell r="K105">
            <v>14410</v>
          </cell>
          <cell r="L105">
            <v>14500</v>
          </cell>
        </row>
        <row r="109">
          <cell r="J109">
            <v>2300</v>
          </cell>
          <cell r="K109">
            <v>2300</v>
          </cell>
          <cell r="L109">
            <v>2300</v>
          </cell>
        </row>
        <row r="116">
          <cell r="J116">
            <v>40400</v>
          </cell>
          <cell r="K116">
            <v>40800</v>
          </cell>
          <cell r="L116">
            <v>41200</v>
          </cell>
        </row>
        <row r="120">
          <cell r="J120">
            <v>2800</v>
          </cell>
          <cell r="K120">
            <v>2800</v>
          </cell>
          <cell r="L120">
            <v>2800</v>
          </cell>
        </row>
        <row r="125">
          <cell r="J125">
            <v>24000</v>
          </cell>
          <cell r="K125">
            <v>24800</v>
          </cell>
          <cell r="L125">
            <v>25000</v>
          </cell>
        </row>
        <row r="130">
          <cell r="J130">
            <v>0</v>
          </cell>
          <cell r="K130">
            <v>0</v>
          </cell>
          <cell r="L130">
            <v>0</v>
          </cell>
        </row>
        <row r="139">
          <cell r="J139">
            <v>43450</v>
          </cell>
          <cell r="K139">
            <v>43850</v>
          </cell>
          <cell r="L139">
            <v>44250</v>
          </cell>
        </row>
        <row r="143">
          <cell r="J143">
            <v>2900</v>
          </cell>
          <cell r="K143">
            <v>2900</v>
          </cell>
          <cell r="L143">
            <v>2900</v>
          </cell>
        </row>
        <row r="148">
          <cell r="J148">
            <v>2800</v>
          </cell>
          <cell r="K148">
            <v>2800</v>
          </cell>
          <cell r="L148">
            <v>2800</v>
          </cell>
        </row>
        <row r="153">
          <cell r="J153">
            <v>4450</v>
          </cell>
          <cell r="K153">
            <v>4450</v>
          </cell>
          <cell r="L153">
            <v>4450</v>
          </cell>
        </row>
        <row r="159">
          <cell r="J159">
            <v>500</v>
          </cell>
          <cell r="K159">
            <v>500</v>
          </cell>
          <cell r="L159">
            <v>500</v>
          </cell>
        </row>
        <row r="170">
          <cell r="J170">
            <v>39500</v>
          </cell>
          <cell r="K170">
            <v>39900</v>
          </cell>
          <cell r="L170">
            <v>40300</v>
          </cell>
        </row>
        <row r="174">
          <cell r="J174">
            <v>2700</v>
          </cell>
          <cell r="K174">
            <v>2700</v>
          </cell>
          <cell r="L174">
            <v>2700</v>
          </cell>
        </row>
        <row r="184">
          <cell r="J184">
            <v>4500</v>
          </cell>
          <cell r="K184">
            <v>4500</v>
          </cell>
          <cell r="L184">
            <v>4500</v>
          </cell>
        </row>
        <row r="188">
          <cell r="J188">
            <v>700</v>
          </cell>
          <cell r="K188">
            <v>750</v>
          </cell>
          <cell r="L188">
            <v>750</v>
          </cell>
        </row>
        <row r="194">
          <cell r="J194">
            <v>0</v>
          </cell>
          <cell r="K194">
            <v>0</v>
          </cell>
          <cell r="L194">
            <v>0</v>
          </cell>
        </row>
        <row r="198">
          <cell r="J198">
            <v>3850</v>
          </cell>
          <cell r="K198">
            <v>3850</v>
          </cell>
          <cell r="L198">
            <v>3850</v>
          </cell>
        </row>
        <row r="209">
          <cell r="J209">
            <v>29200</v>
          </cell>
          <cell r="K209">
            <v>29200</v>
          </cell>
          <cell r="L209">
            <v>30000</v>
          </cell>
        </row>
        <row r="218">
          <cell r="J218">
            <v>68630</v>
          </cell>
          <cell r="K218">
            <v>68400</v>
          </cell>
          <cell r="L218">
            <v>68400</v>
          </cell>
        </row>
        <row r="228">
          <cell r="J228">
            <v>32950</v>
          </cell>
          <cell r="K228">
            <v>33000</v>
          </cell>
          <cell r="L228">
            <v>33200</v>
          </cell>
        </row>
        <row r="234">
          <cell r="J234">
            <v>3000</v>
          </cell>
          <cell r="K234">
            <v>3000</v>
          </cell>
          <cell r="L234">
            <v>3000</v>
          </cell>
        </row>
        <row r="244">
          <cell r="J244">
            <v>950</v>
          </cell>
          <cell r="K244">
            <v>500</v>
          </cell>
          <cell r="L244">
            <v>500</v>
          </cell>
        </row>
        <row r="251">
          <cell r="J251">
            <v>12100</v>
          </cell>
          <cell r="K251">
            <v>12500</v>
          </cell>
          <cell r="L251">
            <v>12500</v>
          </cell>
        </row>
        <row r="256">
          <cell r="J256">
            <v>3000</v>
          </cell>
          <cell r="K256">
            <v>3000</v>
          </cell>
          <cell r="L256">
            <v>3200</v>
          </cell>
        </row>
        <row r="267">
          <cell r="J267">
            <v>8500</v>
          </cell>
          <cell r="K267">
            <v>8500</v>
          </cell>
          <cell r="L267">
            <v>8500</v>
          </cell>
        </row>
        <row r="271">
          <cell r="J271">
            <v>1000</v>
          </cell>
          <cell r="K271">
            <v>1000</v>
          </cell>
          <cell r="L271">
            <v>1000</v>
          </cell>
        </row>
        <row r="281">
          <cell r="J281">
            <v>0</v>
          </cell>
          <cell r="K281">
            <v>0</v>
          </cell>
          <cell r="L281">
            <v>0</v>
          </cell>
        </row>
        <row r="286">
          <cell r="J286">
            <v>2500</v>
          </cell>
          <cell r="K286">
            <v>2500</v>
          </cell>
          <cell r="L286">
            <v>2500</v>
          </cell>
        </row>
        <row r="295">
          <cell r="J295">
            <v>1200</v>
          </cell>
          <cell r="K295">
            <v>1200</v>
          </cell>
          <cell r="L295">
            <v>1200</v>
          </cell>
        </row>
        <row r="302">
          <cell r="J302">
            <v>4300</v>
          </cell>
          <cell r="K302">
            <v>4300</v>
          </cell>
          <cell r="L302">
            <v>4300</v>
          </cell>
        </row>
        <row r="305">
          <cell r="J305">
            <v>120000</v>
          </cell>
          <cell r="K305">
            <v>120000</v>
          </cell>
          <cell r="L305">
            <v>120000</v>
          </cell>
        </row>
        <row r="314">
          <cell r="J314">
            <v>27450</v>
          </cell>
          <cell r="K314">
            <v>27450</v>
          </cell>
          <cell r="L314">
            <v>27460</v>
          </cell>
        </row>
        <row r="325">
          <cell r="J325">
            <v>34800</v>
          </cell>
          <cell r="K325">
            <v>32500</v>
          </cell>
          <cell r="L325">
            <v>32900</v>
          </cell>
        </row>
        <row r="329">
          <cell r="J329">
            <v>2400</v>
          </cell>
          <cell r="K329">
            <v>2200</v>
          </cell>
          <cell r="L329">
            <v>2200</v>
          </cell>
        </row>
        <row r="341">
          <cell r="J341">
            <v>123300</v>
          </cell>
          <cell r="K341">
            <v>123300</v>
          </cell>
          <cell r="L341">
            <v>123500</v>
          </cell>
        </row>
        <row r="345">
          <cell r="J345">
            <v>1700</v>
          </cell>
          <cell r="K345">
            <v>1700</v>
          </cell>
          <cell r="L345">
            <v>1700</v>
          </cell>
        </row>
        <row r="355">
          <cell r="J355">
            <v>500</v>
          </cell>
          <cell r="K355">
            <v>500</v>
          </cell>
          <cell r="L355">
            <v>400</v>
          </cell>
        </row>
        <row r="359">
          <cell r="J359">
            <v>1100</v>
          </cell>
          <cell r="K359">
            <v>1100</v>
          </cell>
          <cell r="L359">
            <v>1100</v>
          </cell>
        </row>
        <row r="372">
          <cell r="J372">
            <v>34100</v>
          </cell>
          <cell r="K372">
            <v>34100</v>
          </cell>
          <cell r="L372">
            <v>34100</v>
          </cell>
        </row>
        <row r="378">
          <cell r="J378">
            <v>19500</v>
          </cell>
          <cell r="K378">
            <v>19500</v>
          </cell>
          <cell r="L378">
            <v>19500</v>
          </cell>
        </row>
        <row r="382">
          <cell r="J382">
            <v>1000</v>
          </cell>
          <cell r="K382">
            <v>1000</v>
          </cell>
          <cell r="L382">
            <v>1000</v>
          </cell>
        </row>
        <row r="388">
          <cell r="J388">
            <v>2500</v>
          </cell>
          <cell r="K388">
            <v>2500</v>
          </cell>
          <cell r="L388">
            <v>2500</v>
          </cell>
        </row>
        <row r="395">
          <cell r="J395">
            <v>4400</v>
          </cell>
          <cell r="K395">
            <v>4400</v>
          </cell>
          <cell r="L395">
            <v>4400</v>
          </cell>
        </row>
        <row r="401">
          <cell r="J401">
            <v>3000</v>
          </cell>
          <cell r="K401">
            <v>3000</v>
          </cell>
          <cell r="L401">
            <v>3000</v>
          </cell>
        </row>
        <row r="405">
          <cell r="J405">
            <v>5800</v>
          </cell>
          <cell r="K405">
            <v>5800</v>
          </cell>
          <cell r="L405">
            <v>5800</v>
          </cell>
        </row>
        <row r="411">
          <cell r="J411">
            <v>900</v>
          </cell>
          <cell r="K411">
            <v>900</v>
          </cell>
          <cell r="L411">
            <v>900</v>
          </cell>
        </row>
        <row r="417">
          <cell r="J417">
            <v>6000</v>
          </cell>
          <cell r="K417">
            <v>6000</v>
          </cell>
          <cell r="L417">
            <v>6000</v>
          </cell>
        </row>
        <row r="425">
          <cell r="J425">
            <v>1500</v>
          </cell>
          <cell r="K425">
            <v>7000</v>
          </cell>
          <cell r="L425">
            <v>2300</v>
          </cell>
        </row>
        <row r="436">
          <cell r="J436">
            <v>12440</v>
          </cell>
          <cell r="K436">
            <v>11590</v>
          </cell>
          <cell r="L436">
            <v>9740</v>
          </cell>
        </row>
        <row r="441">
          <cell r="J441">
            <v>17000</v>
          </cell>
          <cell r="K441">
            <v>18900</v>
          </cell>
          <cell r="L441">
            <v>18500</v>
          </cell>
        </row>
        <row r="442">
          <cell r="I442">
            <v>15000</v>
          </cell>
          <cell r="J442">
            <v>17000</v>
          </cell>
          <cell r="K442">
            <v>18900</v>
          </cell>
          <cell r="L442">
            <v>18500</v>
          </cell>
        </row>
        <row r="456">
          <cell r="J456">
            <v>20750</v>
          </cell>
          <cell r="K456">
            <v>19250</v>
          </cell>
          <cell r="L456">
            <v>17950</v>
          </cell>
        </row>
        <row r="471">
          <cell r="F471" t="str">
            <v>INSTALLAZIONE TABELLONI INFORMATIVI ZONA LAGO E VILL.ANGELA MARIA</v>
          </cell>
          <cell r="J471">
            <v>8000</v>
          </cell>
          <cell r="K471">
            <v>0</v>
          </cell>
          <cell r="L471">
            <v>0</v>
          </cell>
        </row>
        <row r="473">
          <cell r="J473">
            <v>8000</v>
          </cell>
          <cell r="K473">
            <v>0</v>
          </cell>
          <cell r="L473">
            <v>0</v>
          </cell>
        </row>
        <row r="478">
          <cell r="F478" t="str">
            <v>MANUTENZIONE STRAORDINARIA IMMOBILI E BENI DEMANIALI</v>
          </cell>
          <cell r="J478">
            <v>43800</v>
          </cell>
          <cell r="K478">
            <v>51000</v>
          </cell>
          <cell r="L478">
            <v>56000</v>
          </cell>
        </row>
        <row r="479">
          <cell r="F479" t="str">
            <v>MESSA IN SICUREZZA DI STRADE, EDIFICI COMUNALI E PATRIMONIO COMUNALE - L.STABILITA 2019</v>
          </cell>
          <cell r="J479">
            <v>40000</v>
          </cell>
        </row>
        <row r="482">
          <cell r="J482">
            <v>83800</v>
          </cell>
          <cell r="K482">
            <v>51000</v>
          </cell>
          <cell r="L482">
            <v>56000</v>
          </cell>
        </row>
        <row r="494">
          <cell r="J494">
            <v>0</v>
          </cell>
          <cell r="K494">
            <v>0</v>
          </cell>
          <cell r="L494">
            <v>0</v>
          </cell>
        </row>
        <row r="504">
          <cell r="F504" t="str">
            <v>FONDO PER BANDO RECUPERO FACCIATE CENTRO STORICO</v>
          </cell>
          <cell r="J504">
            <v>2000</v>
          </cell>
          <cell r="K504">
            <v>2000</v>
          </cell>
          <cell r="L504">
            <v>2000</v>
          </cell>
        </row>
        <row r="505">
          <cell r="J505">
            <v>2000</v>
          </cell>
          <cell r="K505">
            <v>2000</v>
          </cell>
          <cell r="L505">
            <v>2000</v>
          </cell>
        </row>
        <row r="507">
          <cell r="F507" t="str">
            <v>ACQUISTO ARREDO PER PALAZZO RE/MERIS (nuova SALA CONSIGLIO/BIBLIOTECA)</v>
          </cell>
          <cell r="J507">
            <v>4000</v>
          </cell>
          <cell r="K507">
            <v>0</v>
          </cell>
          <cell r="L507">
            <v>0</v>
          </cell>
        </row>
        <row r="508">
          <cell r="J508">
            <v>4000</v>
          </cell>
          <cell r="K508">
            <v>0</v>
          </cell>
          <cell r="L508">
            <v>0</v>
          </cell>
        </row>
        <row r="517">
          <cell r="F517" t="str">
            <v>RIFACIMENTO ILLUMINAZ. CAMPO DI CALCIO</v>
          </cell>
          <cell r="J517">
            <v>8000</v>
          </cell>
          <cell r="K517">
            <v>0</v>
          </cell>
          <cell r="L517">
            <v>0</v>
          </cell>
        </row>
        <row r="519">
          <cell r="J519">
            <v>8000</v>
          </cell>
          <cell r="K519">
            <v>0</v>
          </cell>
          <cell r="L519">
            <v>0</v>
          </cell>
        </row>
        <row r="529">
          <cell r="J529">
            <v>0</v>
          </cell>
          <cell r="K529">
            <v>0</v>
          </cell>
          <cell r="L529">
            <v>0</v>
          </cell>
        </row>
        <row r="538">
          <cell r="J538">
            <v>0</v>
          </cell>
          <cell r="K538">
            <v>0</v>
          </cell>
          <cell r="L538">
            <v>0</v>
          </cell>
        </row>
        <row r="544">
          <cell r="J544">
            <v>0</v>
          </cell>
          <cell r="K544">
            <v>0</v>
          </cell>
          <cell r="L544">
            <v>0</v>
          </cell>
        </row>
        <row r="553">
          <cell r="F553" t="str">
            <v>OPERE `FONDO AREE VERDI` L.R. 2/2005 e s.m.i.</v>
          </cell>
          <cell r="J553">
            <v>5000</v>
          </cell>
          <cell r="K553">
            <v>5000</v>
          </cell>
          <cell r="L553">
            <v>5000</v>
          </cell>
        </row>
        <row r="559">
          <cell r="F559" t="str">
            <v>INSTALLAZIONE CONTROLLO ACCESSI CENTRO RACCOLTA RIFIUTI</v>
          </cell>
          <cell r="J559">
            <v>5000</v>
          </cell>
          <cell r="K559">
            <v>5000</v>
          </cell>
          <cell r="L559">
            <v>0</v>
          </cell>
        </row>
        <row r="566">
          <cell r="J566">
            <v>0</v>
          </cell>
          <cell r="K566">
            <v>0</v>
          </cell>
          <cell r="L566">
            <v>0</v>
          </cell>
        </row>
        <row r="576">
          <cell r="J576">
            <v>0</v>
          </cell>
          <cell r="K576">
            <v>0</v>
          </cell>
          <cell r="L576">
            <v>0</v>
          </cell>
        </row>
        <row r="585">
          <cell r="F585" t="str">
            <v>ELIMINAZ. BARRIERE ARCHITET. (10% ONERI)</v>
          </cell>
          <cell r="J585">
            <v>5000</v>
          </cell>
          <cell r="K585">
            <v>5000</v>
          </cell>
          <cell r="L585">
            <v>5000</v>
          </cell>
        </row>
        <row r="586">
          <cell r="J586">
            <v>5000</v>
          </cell>
          <cell r="K586">
            <v>5000</v>
          </cell>
          <cell r="L586">
            <v>5000</v>
          </cell>
        </row>
        <row r="591">
          <cell r="F591" t="str">
            <v>FONDO FINANZIAMENTO OPERE RELIGIOSE/SOCIALI (ONERI)</v>
          </cell>
          <cell r="J591">
            <v>2000</v>
          </cell>
          <cell r="K591">
            <v>2000</v>
          </cell>
          <cell r="L591">
            <v>2000</v>
          </cell>
        </row>
        <row r="592">
          <cell r="J592">
            <v>2000</v>
          </cell>
          <cell r="K592">
            <v>2000</v>
          </cell>
          <cell r="L592">
            <v>2000</v>
          </cell>
        </row>
        <row r="598">
          <cell r="J598">
            <v>0</v>
          </cell>
          <cell r="K598">
            <v>0</v>
          </cell>
          <cell r="L598">
            <v>0</v>
          </cell>
        </row>
        <row r="606">
          <cell r="F606" t="str">
            <v>EFFICIENTAMENTO ENERGETICO E SOST.CALDAIA EDIF.VIA G.MARCONI</v>
          </cell>
          <cell r="J606">
            <v>22000</v>
          </cell>
          <cell r="K606">
            <v>0</v>
          </cell>
          <cell r="L606">
            <v>0</v>
          </cell>
        </row>
        <row r="630">
          <cell r="J630">
            <v>31650</v>
          </cell>
          <cell r="K630">
            <v>27000</v>
          </cell>
          <cell r="L630">
            <v>28350</v>
          </cell>
        </row>
        <row r="645">
          <cell r="J645">
            <v>0</v>
          </cell>
          <cell r="K645">
            <v>0</v>
          </cell>
          <cell r="L645">
            <v>0</v>
          </cell>
        </row>
        <row r="670">
          <cell r="J670">
            <v>362500</v>
          </cell>
          <cell r="K670">
            <v>362500</v>
          </cell>
          <cell r="L670">
            <v>362500</v>
          </cell>
        </row>
        <row r="678">
          <cell r="J678">
            <v>52500</v>
          </cell>
          <cell r="K678">
            <v>52500</v>
          </cell>
          <cell r="L678">
            <v>52500</v>
          </cell>
        </row>
      </sheetData>
      <sheetData sheetId="3">
        <row r="3">
          <cell r="B3">
            <v>146400</v>
          </cell>
          <cell r="C3">
            <v>0</v>
          </cell>
          <cell r="D3">
            <v>0</v>
          </cell>
          <cell r="E3">
            <v>0</v>
          </cell>
        </row>
        <row r="4">
          <cell r="A4" t="str">
            <v>F. V. SPESE CORRENTI</v>
          </cell>
          <cell r="B4">
            <v>14547.83</v>
          </cell>
          <cell r="C4">
            <v>0</v>
          </cell>
          <cell r="D4">
            <v>0</v>
          </cell>
          <cell r="E4">
            <v>0</v>
          </cell>
        </row>
        <row r="5">
          <cell r="A5" t="str">
            <v>F. V. SPESE INVESTIMENTO</v>
          </cell>
          <cell r="B5">
            <v>21501.68</v>
          </cell>
          <cell r="C5">
            <v>0</v>
          </cell>
          <cell r="D5">
            <v>0</v>
          </cell>
          <cell r="E5">
            <v>0</v>
          </cell>
        </row>
        <row r="7">
          <cell r="B7">
            <v>850500</v>
          </cell>
          <cell r="C7">
            <v>848250</v>
          </cell>
          <cell r="D7">
            <v>848250</v>
          </cell>
          <cell r="E7">
            <v>837750</v>
          </cell>
        </row>
        <row r="8">
          <cell r="B8">
            <v>25020</v>
          </cell>
          <cell r="C8">
            <v>24750</v>
          </cell>
          <cell r="D8">
            <v>24600</v>
          </cell>
          <cell r="E8">
            <v>21800</v>
          </cell>
        </row>
        <row r="9">
          <cell r="B9">
            <v>199830</v>
          </cell>
          <cell r="C9">
            <v>221400</v>
          </cell>
          <cell r="D9">
            <v>191400</v>
          </cell>
          <cell r="E9">
            <v>167650</v>
          </cell>
        </row>
        <row r="10">
          <cell r="B10">
            <v>78000</v>
          </cell>
          <cell r="C10">
            <v>144800</v>
          </cell>
          <cell r="D10">
            <v>70000</v>
          </cell>
          <cell r="E10">
            <v>70000</v>
          </cell>
        </row>
        <row r="11">
          <cell r="B11">
            <v>0</v>
          </cell>
        </row>
        <row r="12">
          <cell r="B12">
            <v>0</v>
          </cell>
          <cell r="C12">
            <v>0</v>
          </cell>
          <cell r="D12">
            <v>0</v>
          </cell>
          <cell r="E12">
            <v>0</v>
          </cell>
        </row>
        <row r="13">
          <cell r="B13">
            <v>0</v>
          </cell>
          <cell r="C13">
            <v>0</v>
          </cell>
          <cell r="D13">
            <v>0</v>
          </cell>
          <cell r="E13">
            <v>0</v>
          </cell>
        </row>
        <row r="14">
          <cell r="B14">
            <v>414750</v>
          </cell>
          <cell r="C14">
            <v>415000</v>
          </cell>
          <cell r="D14">
            <v>415000</v>
          </cell>
          <cell r="E14">
            <v>415000</v>
          </cell>
        </row>
        <row r="19">
          <cell r="B19">
            <v>1058267.83</v>
          </cell>
          <cell r="C19">
            <v>1062750</v>
          </cell>
          <cell r="D19">
            <v>1037250</v>
          </cell>
          <cell r="E19">
            <v>998850</v>
          </cell>
        </row>
        <row r="20">
          <cell r="B20">
            <v>245901.68000000005</v>
          </cell>
          <cell r="C20">
            <v>144800</v>
          </cell>
          <cell r="D20">
            <v>70000</v>
          </cell>
          <cell r="E20">
            <v>70000</v>
          </cell>
        </row>
        <row r="21">
          <cell r="B21">
            <v>0</v>
          </cell>
          <cell r="C21">
            <v>0</v>
          </cell>
          <cell r="D21">
            <v>0</v>
          </cell>
          <cell r="E21">
            <v>0</v>
          </cell>
        </row>
        <row r="22">
          <cell r="B22">
            <v>31630</v>
          </cell>
          <cell r="C22">
            <v>31650</v>
          </cell>
          <cell r="D22">
            <v>27000</v>
          </cell>
          <cell r="E22">
            <v>28350</v>
          </cell>
        </row>
        <row r="23">
          <cell r="B23">
            <v>0</v>
          </cell>
          <cell r="C23">
            <v>0</v>
          </cell>
          <cell r="D23">
            <v>0</v>
          </cell>
          <cell r="E23">
            <v>0</v>
          </cell>
        </row>
        <row r="25">
          <cell r="B25">
            <v>414750</v>
          </cell>
          <cell r="C25">
            <v>415000</v>
          </cell>
          <cell r="D25">
            <v>415000</v>
          </cell>
          <cell r="E25">
            <v>415000</v>
          </cell>
        </row>
        <row r="26">
          <cell r="B26">
            <v>1750549.5100000002</v>
          </cell>
        </row>
      </sheetData>
      <sheetData sheetId="4"/>
      <sheetData sheetId="5"/>
      <sheetData sheetId="6"/>
      <sheetData sheetId="7"/>
      <sheetData sheetId="8">
        <row r="141">
          <cell r="F141">
            <v>198159.5</v>
          </cell>
          <cell r="G141">
            <v>123405.52</v>
          </cell>
          <cell r="H141">
            <v>110149.01</v>
          </cell>
        </row>
      </sheetData>
      <sheetData sheetId="9"/>
      <sheetData sheetId="10"/>
      <sheetData sheetId="11"/>
      <sheetData sheetId="1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3"/>
  <sheetViews>
    <sheetView tabSelected="1" topLeftCell="A88" zoomScale="110" zoomScaleNormal="110" zoomScaleSheetLayoutView="87" workbookViewId="0">
      <selection activeCell="G354" sqref="G354"/>
    </sheetView>
  </sheetViews>
  <sheetFormatPr defaultRowHeight="15" x14ac:dyDescent="0.25"/>
  <cols>
    <col min="1" max="1" width="3.85546875" style="2" customWidth="1"/>
    <col min="2" max="2" width="8" style="2" customWidth="1"/>
    <col min="3" max="4" width="12.140625" style="2" customWidth="1"/>
    <col min="5" max="5" width="16.7109375" style="2" customWidth="1"/>
    <col min="6" max="8" width="13.140625" style="2" customWidth="1"/>
    <col min="9" max="9" width="14.140625" style="2" customWidth="1"/>
    <col min="10" max="10" width="9.5703125" style="1" bestFit="1" customWidth="1"/>
    <col min="11" max="11" width="13.28515625" style="2" bestFit="1" customWidth="1"/>
    <col min="12" max="12" width="12.140625" style="2" customWidth="1"/>
    <col min="13" max="250" width="9.140625" style="2"/>
    <col min="251" max="251" width="3.85546875" style="2" customWidth="1"/>
    <col min="252" max="252" width="8" style="2" customWidth="1"/>
    <col min="253" max="254" width="12.140625" style="2" customWidth="1"/>
    <col min="255" max="255" width="16.7109375" style="2" customWidth="1"/>
    <col min="256" max="259" width="13.140625" style="2" customWidth="1"/>
    <col min="260" max="506" width="9.140625" style="2"/>
    <col min="507" max="507" width="3.85546875" style="2" customWidth="1"/>
    <col min="508" max="508" width="8" style="2" customWidth="1"/>
    <col min="509" max="510" width="12.140625" style="2" customWidth="1"/>
    <col min="511" max="511" width="16.7109375" style="2" customWidth="1"/>
    <col min="512" max="515" width="13.140625" style="2" customWidth="1"/>
    <col min="516" max="762" width="9.140625" style="2"/>
    <col min="763" max="763" width="3.85546875" style="2" customWidth="1"/>
    <col min="764" max="764" width="8" style="2" customWidth="1"/>
    <col min="765" max="766" width="12.140625" style="2" customWidth="1"/>
    <col min="767" max="767" width="16.7109375" style="2" customWidth="1"/>
    <col min="768" max="771" width="13.140625" style="2" customWidth="1"/>
    <col min="772" max="1018" width="9.140625" style="2"/>
    <col min="1019" max="1019" width="3.85546875" style="2" customWidth="1"/>
    <col min="1020" max="1020" width="8" style="2" customWidth="1"/>
    <col min="1021" max="1022" width="12.140625" style="2" customWidth="1"/>
    <col min="1023" max="1023" width="16.7109375" style="2" customWidth="1"/>
    <col min="1024" max="1027" width="13.140625" style="2" customWidth="1"/>
    <col min="1028" max="1274" width="9.140625" style="2"/>
    <col min="1275" max="1275" width="3.85546875" style="2" customWidth="1"/>
    <col min="1276" max="1276" width="8" style="2" customWidth="1"/>
    <col min="1277" max="1278" width="12.140625" style="2" customWidth="1"/>
    <col min="1279" max="1279" width="16.7109375" style="2" customWidth="1"/>
    <col min="1280" max="1283" width="13.140625" style="2" customWidth="1"/>
    <col min="1284" max="1530" width="9.140625" style="2"/>
    <col min="1531" max="1531" width="3.85546875" style="2" customWidth="1"/>
    <col min="1532" max="1532" width="8" style="2" customWidth="1"/>
    <col min="1533" max="1534" width="12.140625" style="2" customWidth="1"/>
    <col min="1535" max="1535" width="16.7109375" style="2" customWidth="1"/>
    <col min="1536" max="1539" width="13.140625" style="2" customWidth="1"/>
    <col min="1540" max="1786" width="9.140625" style="2"/>
    <col min="1787" max="1787" width="3.85546875" style="2" customWidth="1"/>
    <col min="1788" max="1788" width="8" style="2" customWidth="1"/>
    <col min="1789" max="1790" width="12.140625" style="2" customWidth="1"/>
    <col min="1791" max="1791" width="16.7109375" style="2" customWidth="1"/>
    <col min="1792" max="1795" width="13.140625" style="2" customWidth="1"/>
    <col min="1796" max="2042" width="9.140625" style="2"/>
    <col min="2043" max="2043" width="3.85546875" style="2" customWidth="1"/>
    <col min="2044" max="2044" width="8" style="2" customWidth="1"/>
    <col min="2045" max="2046" width="12.140625" style="2" customWidth="1"/>
    <col min="2047" max="2047" width="16.7109375" style="2" customWidth="1"/>
    <col min="2048" max="2051" width="13.140625" style="2" customWidth="1"/>
    <col min="2052" max="2298" width="9.140625" style="2"/>
    <col min="2299" max="2299" width="3.85546875" style="2" customWidth="1"/>
    <col min="2300" max="2300" width="8" style="2" customWidth="1"/>
    <col min="2301" max="2302" width="12.140625" style="2" customWidth="1"/>
    <col min="2303" max="2303" width="16.7109375" style="2" customWidth="1"/>
    <col min="2304" max="2307" width="13.140625" style="2" customWidth="1"/>
    <col min="2308" max="2554" width="9.140625" style="2"/>
    <col min="2555" max="2555" width="3.85546875" style="2" customWidth="1"/>
    <col min="2556" max="2556" width="8" style="2" customWidth="1"/>
    <col min="2557" max="2558" width="12.140625" style="2" customWidth="1"/>
    <col min="2559" max="2559" width="16.7109375" style="2" customWidth="1"/>
    <col min="2560" max="2563" width="13.140625" style="2" customWidth="1"/>
    <col min="2564" max="2810" width="9.140625" style="2"/>
    <col min="2811" max="2811" width="3.85546875" style="2" customWidth="1"/>
    <col min="2812" max="2812" width="8" style="2" customWidth="1"/>
    <col min="2813" max="2814" width="12.140625" style="2" customWidth="1"/>
    <col min="2815" max="2815" width="16.7109375" style="2" customWidth="1"/>
    <col min="2816" max="2819" width="13.140625" style="2" customWidth="1"/>
    <col min="2820" max="3066" width="9.140625" style="2"/>
    <col min="3067" max="3067" width="3.85546875" style="2" customWidth="1"/>
    <col min="3068" max="3068" width="8" style="2" customWidth="1"/>
    <col min="3069" max="3070" width="12.140625" style="2" customWidth="1"/>
    <col min="3071" max="3071" width="16.7109375" style="2" customWidth="1"/>
    <col min="3072" max="3075" width="13.140625" style="2" customWidth="1"/>
    <col min="3076" max="3322" width="9.140625" style="2"/>
    <col min="3323" max="3323" width="3.85546875" style="2" customWidth="1"/>
    <col min="3324" max="3324" width="8" style="2" customWidth="1"/>
    <col min="3325" max="3326" width="12.140625" style="2" customWidth="1"/>
    <col min="3327" max="3327" width="16.7109375" style="2" customWidth="1"/>
    <col min="3328" max="3331" width="13.140625" style="2" customWidth="1"/>
    <col min="3332" max="3578" width="9.140625" style="2"/>
    <col min="3579" max="3579" width="3.85546875" style="2" customWidth="1"/>
    <col min="3580" max="3580" width="8" style="2" customWidth="1"/>
    <col min="3581" max="3582" width="12.140625" style="2" customWidth="1"/>
    <col min="3583" max="3583" width="16.7109375" style="2" customWidth="1"/>
    <col min="3584" max="3587" width="13.140625" style="2" customWidth="1"/>
    <col min="3588" max="3834" width="9.140625" style="2"/>
    <col min="3835" max="3835" width="3.85546875" style="2" customWidth="1"/>
    <col min="3836" max="3836" width="8" style="2" customWidth="1"/>
    <col min="3837" max="3838" width="12.140625" style="2" customWidth="1"/>
    <col min="3839" max="3839" width="16.7109375" style="2" customWidth="1"/>
    <col min="3840" max="3843" width="13.140625" style="2" customWidth="1"/>
    <col min="3844" max="4090" width="9.140625" style="2"/>
    <col min="4091" max="4091" width="3.85546875" style="2" customWidth="1"/>
    <col min="4092" max="4092" width="8" style="2" customWidth="1"/>
    <col min="4093" max="4094" width="12.140625" style="2" customWidth="1"/>
    <col min="4095" max="4095" width="16.7109375" style="2" customWidth="1"/>
    <col min="4096" max="4099" width="13.140625" style="2" customWidth="1"/>
    <col min="4100" max="4346" width="9.140625" style="2"/>
    <col min="4347" max="4347" width="3.85546875" style="2" customWidth="1"/>
    <col min="4348" max="4348" width="8" style="2" customWidth="1"/>
    <col min="4349" max="4350" width="12.140625" style="2" customWidth="1"/>
    <col min="4351" max="4351" width="16.7109375" style="2" customWidth="1"/>
    <col min="4352" max="4355" width="13.140625" style="2" customWidth="1"/>
    <col min="4356" max="4602" width="9.140625" style="2"/>
    <col min="4603" max="4603" width="3.85546875" style="2" customWidth="1"/>
    <col min="4604" max="4604" width="8" style="2" customWidth="1"/>
    <col min="4605" max="4606" width="12.140625" style="2" customWidth="1"/>
    <col min="4607" max="4607" width="16.7109375" style="2" customWidth="1"/>
    <col min="4608" max="4611" width="13.140625" style="2" customWidth="1"/>
    <col min="4612" max="4858" width="9.140625" style="2"/>
    <col min="4859" max="4859" width="3.85546875" style="2" customWidth="1"/>
    <col min="4860" max="4860" width="8" style="2" customWidth="1"/>
    <col min="4861" max="4862" width="12.140625" style="2" customWidth="1"/>
    <col min="4863" max="4863" width="16.7109375" style="2" customWidth="1"/>
    <col min="4864" max="4867" width="13.140625" style="2" customWidth="1"/>
    <col min="4868" max="5114" width="9.140625" style="2"/>
    <col min="5115" max="5115" width="3.85546875" style="2" customWidth="1"/>
    <col min="5116" max="5116" width="8" style="2" customWidth="1"/>
    <col min="5117" max="5118" width="12.140625" style="2" customWidth="1"/>
    <col min="5119" max="5119" width="16.7109375" style="2" customWidth="1"/>
    <col min="5120" max="5123" width="13.140625" style="2" customWidth="1"/>
    <col min="5124" max="5370" width="9.140625" style="2"/>
    <col min="5371" max="5371" width="3.85546875" style="2" customWidth="1"/>
    <col min="5372" max="5372" width="8" style="2" customWidth="1"/>
    <col min="5373" max="5374" width="12.140625" style="2" customWidth="1"/>
    <col min="5375" max="5375" width="16.7109375" style="2" customWidth="1"/>
    <col min="5376" max="5379" width="13.140625" style="2" customWidth="1"/>
    <col min="5380" max="5626" width="9.140625" style="2"/>
    <col min="5627" max="5627" width="3.85546875" style="2" customWidth="1"/>
    <col min="5628" max="5628" width="8" style="2" customWidth="1"/>
    <col min="5629" max="5630" width="12.140625" style="2" customWidth="1"/>
    <col min="5631" max="5631" width="16.7109375" style="2" customWidth="1"/>
    <col min="5632" max="5635" width="13.140625" style="2" customWidth="1"/>
    <col min="5636" max="5882" width="9.140625" style="2"/>
    <col min="5883" max="5883" width="3.85546875" style="2" customWidth="1"/>
    <col min="5884" max="5884" width="8" style="2" customWidth="1"/>
    <col min="5885" max="5886" width="12.140625" style="2" customWidth="1"/>
    <col min="5887" max="5887" width="16.7109375" style="2" customWidth="1"/>
    <col min="5888" max="5891" width="13.140625" style="2" customWidth="1"/>
    <col min="5892" max="6138" width="9.140625" style="2"/>
    <col min="6139" max="6139" width="3.85546875" style="2" customWidth="1"/>
    <col min="6140" max="6140" width="8" style="2" customWidth="1"/>
    <col min="6141" max="6142" width="12.140625" style="2" customWidth="1"/>
    <col min="6143" max="6143" width="16.7109375" style="2" customWidth="1"/>
    <col min="6144" max="6147" width="13.140625" style="2" customWidth="1"/>
    <col min="6148" max="6394" width="9.140625" style="2"/>
    <col min="6395" max="6395" width="3.85546875" style="2" customWidth="1"/>
    <col min="6396" max="6396" width="8" style="2" customWidth="1"/>
    <col min="6397" max="6398" width="12.140625" style="2" customWidth="1"/>
    <col min="6399" max="6399" width="16.7109375" style="2" customWidth="1"/>
    <col min="6400" max="6403" width="13.140625" style="2" customWidth="1"/>
    <col min="6404" max="6650" width="9.140625" style="2"/>
    <col min="6651" max="6651" width="3.85546875" style="2" customWidth="1"/>
    <col min="6652" max="6652" width="8" style="2" customWidth="1"/>
    <col min="6653" max="6654" width="12.140625" style="2" customWidth="1"/>
    <col min="6655" max="6655" width="16.7109375" style="2" customWidth="1"/>
    <col min="6656" max="6659" width="13.140625" style="2" customWidth="1"/>
    <col min="6660" max="6906" width="9.140625" style="2"/>
    <col min="6907" max="6907" width="3.85546875" style="2" customWidth="1"/>
    <col min="6908" max="6908" width="8" style="2" customWidth="1"/>
    <col min="6909" max="6910" width="12.140625" style="2" customWidth="1"/>
    <col min="6911" max="6911" width="16.7109375" style="2" customWidth="1"/>
    <col min="6912" max="6915" width="13.140625" style="2" customWidth="1"/>
    <col min="6916" max="7162" width="9.140625" style="2"/>
    <col min="7163" max="7163" width="3.85546875" style="2" customWidth="1"/>
    <col min="7164" max="7164" width="8" style="2" customWidth="1"/>
    <col min="7165" max="7166" width="12.140625" style="2" customWidth="1"/>
    <col min="7167" max="7167" width="16.7109375" style="2" customWidth="1"/>
    <col min="7168" max="7171" width="13.140625" style="2" customWidth="1"/>
    <col min="7172" max="7418" width="9.140625" style="2"/>
    <col min="7419" max="7419" width="3.85546875" style="2" customWidth="1"/>
    <col min="7420" max="7420" width="8" style="2" customWidth="1"/>
    <col min="7421" max="7422" width="12.140625" style="2" customWidth="1"/>
    <col min="7423" max="7423" width="16.7109375" style="2" customWidth="1"/>
    <col min="7424" max="7427" width="13.140625" style="2" customWidth="1"/>
    <col min="7428" max="7674" width="9.140625" style="2"/>
    <col min="7675" max="7675" width="3.85546875" style="2" customWidth="1"/>
    <col min="7676" max="7676" width="8" style="2" customWidth="1"/>
    <col min="7677" max="7678" width="12.140625" style="2" customWidth="1"/>
    <col min="7679" max="7679" width="16.7109375" style="2" customWidth="1"/>
    <col min="7680" max="7683" width="13.140625" style="2" customWidth="1"/>
    <col min="7684" max="7930" width="9.140625" style="2"/>
    <col min="7931" max="7931" width="3.85546875" style="2" customWidth="1"/>
    <col min="7932" max="7932" width="8" style="2" customWidth="1"/>
    <col min="7933" max="7934" width="12.140625" style="2" customWidth="1"/>
    <col min="7935" max="7935" width="16.7109375" style="2" customWidth="1"/>
    <col min="7936" max="7939" width="13.140625" style="2" customWidth="1"/>
    <col min="7940" max="8186" width="9.140625" style="2"/>
    <col min="8187" max="8187" width="3.85546875" style="2" customWidth="1"/>
    <col min="8188" max="8188" width="8" style="2" customWidth="1"/>
    <col min="8189" max="8190" width="12.140625" style="2" customWidth="1"/>
    <col min="8191" max="8191" width="16.7109375" style="2" customWidth="1"/>
    <col min="8192" max="8195" width="13.140625" style="2" customWidth="1"/>
    <col min="8196" max="8442" width="9.140625" style="2"/>
    <col min="8443" max="8443" width="3.85546875" style="2" customWidth="1"/>
    <col min="8444" max="8444" width="8" style="2" customWidth="1"/>
    <col min="8445" max="8446" width="12.140625" style="2" customWidth="1"/>
    <col min="8447" max="8447" width="16.7109375" style="2" customWidth="1"/>
    <col min="8448" max="8451" width="13.140625" style="2" customWidth="1"/>
    <col min="8452" max="8698" width="9.140625" style="2"/>
    <col min="8699" max="8699" width="3.85546875" style="2" customWidth="1"/>
    <col min="8700" max="8700" width="8" style="2" customWidth="1"/>
    <col min="8701" max="8702" width="12.140625" style="2" customWidth="1"/>
    <col min="8703" max="8703" width="16.7109375" style="2" customWidth="1"/>
    <col min="8704" max="8707" width="13.140625" style="2" customWidth="1"/>
    <col min="8708" max="8954" width="9.140625" style="2"/>
    <col min="8955" max="8955" width="3.85546875" style="2" customWidth="1"/>
    <col min="8956" max="8956" width="8" style="2" customWidth="1"/>
    <col min="8957" max="8958" width="12.140625" style="2" customWidth="1"/>
    <col min="8959" max="8959" width="16.7109375" style="2" customWidth="1"/>
    <col min="8960" max="8963" width="13.140625" style="2" customWidth="1"/>
    <col min="8964" max="9210" width="9.140625" style="2"/>
    <col min="9211" max="9211" width="3.85546875" style="2" customWidth="1"/>
    <col min="9212" max="9212" width="8" style="2" customWidth="1"/>
    <col min="9213" max="9214" width="12.140625" style="2" customWidth="1"/>
    <col min="9215" max="9215" width="16.7109375" style="2" customWidth="1"/>
    <col min="9216" max="9219" width="13.140625" style="2" customWidth="1"/>
    <col min="9220" max="9466" width="9.140625" style="2"/>
    <col min="9467" max="9467" width="3.85546875" style="2" customWidth="1"/>
    <col min="9468" max="9468" width="8" style="2" customWidth="1"/>
    <col min="9469" max="9470" width="12.140625" style="2" customWidth="1"/>
    <col min="9471" max="9471" width="16.7109375" style="2" customWidth="1"/>
    <col min="9472" max="9475" width="13.140625" style="2" customWidth="1"/>
    <col min="9476" max="9722" width="9.140625" style="2"/>
    <col min="9723" max="9723" width="3.85546875" style="2" customWidth="1"/>
    <col min="9724" max="9724" width="8" style="2" customWidth="1"/>
    <col min="9725" max="9726" width="12.140625" style="2" customWidth="1"/>
    <col min="9727" max="9727" width="16.7109375" style="2" customWidth="1"/>
    <col min="9728" max="9731" width="13.140625" style="2" customWidth="1"/>
    <col min="9732" max="9978" width="9.140625" style="2"/>
    <col min="9979" max="9979" width="3.85546875" style="2" customWidth="1"/>
    <col min="9980" max="9980" width="8" style="2" customWidth="1"/>
    <col min="9981" max="9982" width="12.140625" style="2" customWidth="1"/>
    <col min="9983" max="9983" width="16.7109375" style="2" customWidth="1"/>
    <col min="9984" max="9987" width="13.140625" style="2" customWidth="1"/>
    <col min="9988" max="10234" width="9.140625" style="2"/>
    <col min="10235" max="10235" width="3.85546875" style="2" customWidth="1"/>
    <col min="10236" max="10236" width="8" style="2" customWidth="1"/>
    <col min="10237" max="10238" width="12.140625" style="2" customWidth="1"/>
    <col min="10239" max="10239" width="16.7109375" style="2" customWidth="1"/>
    <col min="10240" max="10243" width="13.140625" style="2" customWidth="1"/>
    <col min="10244" max="10490" width="9.140625" style="2"/>
    <col min="10491" max="10491" width="3.85546875" style="2" customWidth="1"/>
    <col min="10492" max="10492" width="8" style="2" customWidth="1"/>
    <col min="10493" max="10494" width="12.140625" style="2" customWidth="1"/>
    <col min="10495" max="10495" width="16.7109375" style="2" customWidth="1"/>
    <col min="10496" max="10499" width="13.140625" style="2" customWidth="1"/>
    <col min="10500" max="10746" width="9.140625" style="2"/>
    <col min="10747" max="10747" width="3.85546875" style="2" customWidth="1"/>
    <col min="10748" max="10748" width="8" style="2" customWidth="1"/>
    <col min="10749" max="10750" width="12.140625" style="2" customWidth="1"/>
    <col min="10751" max="10751" width="16.7109375" style="2" customWidth="1"/>
    <col min="10752" max="10755" width="13.140625" style="2" customWidth="1"/>
    <col min="10756" max="11002" width="9.140625" style="2"/>
    <col min="11003" max="11003" width="3.85546875" style="2" customWidth="1"/>
    <col min="11004" max="11004" width="8" style="2" customWidth="1"/>
    <col min="11005" max="11006" width="12.140625" style="2" customWidth="1"/>
    <col min="11007" max="11007" width="16.7109375" style="2" customWidth="1"/>
    <col min="11008" max="11011" width="13.140625" style="2" customWidth="1"/>
    <col min="11012" max="11258" width="9.140625" style="2"/>
    <col min="11259" max="11259" width="3.85546875" style="2" customWidth="1"/>
    <col min="11260" max="11260" width="8" style="2" customWidth="1"/>
    <col min="11261" max="11262" width="12.140625" style="2" customWidth="1"/>
    <col min="11263" max="11263" width="16.7109375" style="2" customWidth="1"/>
    <col min="11264" max="11267" width="13.140625" style="2" customWidth="1"/>
    <col min="11268" max="11514" width="9.140625" style="2"/>
    <col min="11515" max="11515" width="3.85546875" style="2" customWidth="1"/>
    <col min="11516" max="11516" width="8" style="2" customWidth="1"/>
    <col min="11517" max="11518" width="12.140625" style="2" customWidth="1"/>
    <col min="11519" max="11519" width="16.7109375" style="2" customWidth="1"/>
    <col min="11520" max="11523" width="13.140625" style="2" customWidth="1"/>
    <col min="11524" max="11770" width="9.140625" style="2"/>
    <col min="11771" max="11771" width="3.85546875" style="2" customWidth="1"/>
    <col min="11772" max="11772" width="8" style="2" customWidth="1"/>
    <col min="11773" max="11774" width="12.140625" style="2" customWidth="1"/>
    <col min="11775" max="11775" width="16.7109375" style="2" customWidth="1"/>
    <col min="11776" max="11779" width="13.140625" style="2" customWidth="1"/>
    <col min="11780" max="12026" width="9.140625" style="2"/>
    <col min="12027" max="12027" width="3.85546875" style="2" customWidth="1"/>
    <col min="12028" max="12028" width="8" style="2" customWidth="1"/>
    <col min="12029" max="12030" width="12.140625" style="2" customWidth="1"/>
    <col min="12031" max="12031" width="16.7109375" style="2" customWidth="1"/>
    <col min="12032" max="12035" width="13.140625" style="2" customWidth="1"/>
    <col min="12036" max="12282" width="9.140625" style="2"/>
    <col min="12283" max="12283" width="3.85546875" style="2" customWidth="1"/>
    <col min="12284" max="12284" width="8" style="2" customWidth="1"/>
    <col min="12285" max="12286" width="12.140625" style="2" customWidth="1"/>
    <col min="12287" max="12287" width="16.7109375" style="2" customWidth="1"/>
    <col min="12288" max="12291" width="13.140625" style="2" customWidth="1"/>
    <col min="12292" max="12538" width="9.140625" style="2"/>
    <col min="12539" max="12539" width="3.85546875" style="2" customWidth="1"/>
    <col min="12540" max="12540" width="8" style="2" customWidth="1"/>
    <col min="12541" max="12542" width="12.140625" style="2" customWidth="1"/>
    <col min="12543" max="12543" width="16.7109375" style="2" customWidth="1"/>
    <col min="12544" max="12547" width="13.140625" style="2" customWidth="1"/>
    <col min="12548" max="12794" width="9.140625" style="2"/>
    <col min="12795" max="12795" width="3.85546875" style="2" customWidth="1"/>
    <col min="12796" max="12796" width="8" style="2" customWidth="1"/>
    <col min="12797" max="12798" width="12.140625" style="2" customWidth="1"/>
    <col min="12799" max="12799" width="16.7109375" style="2" customWidth="1"/>
    <col min="12800" max="12803" width="13.140625" style="2" customWidth="1"/>
    <col min="12804" max="13050" width="9.140625" style="2"/>
    <col min="13051" max="13051" width="3.85546875" style="2" customWidth="1"/>
    <col min="13052" max="13052" width="8" style="2" customWidth="1"/>
    <col min="13053" max="13054" width="12.140625" style="2" customWidth="1"/>
    <col min="13055" max="13055" width="16.7109375" style="2" customWidth="1"/>
    <col min="13056" max="13059" width="13.140625" style="2" customWidth="1"/>
    <col min="13060" max="13306" width="9.140625" style="2"/>
    <col min="13307" max="13307" width="3.85546875" style="2" customWidth="1"/>
    <col min="13308" max="13308" width="8" style="2" customWidth="1"/>
    <col min="13309" max="13310" width="12.140625" style="2" customWidth="1"/>
    <col min="13311" max="13311" width="16.7109375" style="2" customWidth="1"/>
    <col min="13312" max="13315" width="13.140625" style="2" customWidth="1"/>
    <col min="13316" max="13562" width="9.140625" style="2"/>
    <col min="13563" max="13563" width="3.85546875" style="2" customWidth="1"/>
    <col min="13564" max="13564" width="8" style="2" customWidth="1"/>
    <col min="13565" max="13566" width="12.140625" style="2" customWidth="1"/>
    <col min="13567" max="13567" width="16.7109375" style="2" customWidth="1"/>
    <col min="13568" max="13571" width="13.140625" style="2" customWidth="1"/>
    <col min="13572" max="13818" width="9.140625" style="2"/>
    <col min="13819" max="13819" width="3.85546875" style="2" customWidth="1"/>
    <col min="13820" max="13820" width="8" style="2" customWidth="1"/>
    <col min="13821" max="13822" width="12.140625" style="2" customWidth="1"/>
    <col min="13823" max="13823" width="16.7109375" style="2" customWidth="1"/>
    <col min="13824" max="13827" width="13.140625" style="2" customWidth="1"/>
    <col min="13828" max="14074" width="9.140625" style="2"/>
    <col min="14075" max="14075" width="3.85546875" style="2" customWidth="1"/>
    <col min="14076" max="14076" width="8" style="2" customWidth="1"/>
    <col min="14077" max="14078" width="12.140625" style="2" customWidth="1"/>
    <col min="14079" max="14079" width="16.7109375" style="2" customWidth="1"/>
    <col min="14080" max="14083" width="13.140625" style="2" customWidth="1"/>
    <col min="14084" max="14330" width="9.140625" style="2"/>
    <col min="14331" max="14331" width="3.85546875" style="2" customWidth="1"/>
    <col min="14332" max="14332" width="8" style="2" customWidth="1"/>
    <col min="14333" max="14334" width="12.140625" style="2" customWidth="1"/>
    <col min="14335" max="14335" width="16.7109375" style="2" customWidth="1"/>
    <col min="14336" max="14339" width="13.140625" style="2" customWidth="1"/>
    <col min="14340" max="14586" width="9.140625" style="2"/>
    <col min="14587" max="14587" width="3.85546875" style="2" customWidth="1"/>
    <col min="14588" max="14588" width="8" style="2" customWidth="1"/>
    <col min="14589" max="14590" width="12.140625" style="2" customWidth="1"/>
    <col min="14591" max="14591" width="16.7109375" style="2" customWidth="1"/>
    <col min="14592" max="14595" width="13.140625" style="2" customWidth="1"/>
    <col min="14596" max="14842" width="9.140625" style="2"/>
    <col min="14843" max="14843" width="3.85546875" style="2" customWidth="1"/>
    <col min="14844" max="14844" width="8" style="2" customWidth="1"/>
    <col min="14845" max="14846" width="12.140625" style="2" customWidth="1"/>
    <col min="14847" max="14847" width="16.7109375" style="2" customWidth="1"/>
    <col min="14848" max="14851" width="13.140625" style="2" customWidth="1"/>
    <col min="14852" max="15098" width="9.140625" style="2"/>
    <col min="15099" max="15099" width="3.85546875" style="2" customWidth="1"/>
    <col min="15100" max="15100" width="8" style="2" customWidth="1"/>
    <col min="15101" max="15102" width="12.140625" style="2" customWidth="1"/>
    <col min="15103" max="15103" width="16.7109375" style="2" customWidth="1"/>
    <col min="15104" max="15107" width="13.140625" style="2" customWidth="1"/>
    <col min="15108" max="15354" width="9.140625" style="2"/>
    <col min="15355" max="15355" width="3.85546875" style="2" customWidth="1"/>
    <col min="15356" max="15356" width="8" style="2" customWidth="1"/>
    <col min="15357" max="15358" width="12.140625" style="2" customWidth="1"/>
    <col min="15359" max="15359" width="16.7109375" style="2" customWidth="1"/>
    <col min="15360" max="15363" width="13.140625" style="2" customWidth="1"/>
    <col min="15364" max="15610" width="9.140625" style="2"/>
    <col min="15611" max="15611" width="3.85546875" style="2" customWidth="1"/>
    <col min="15612" max="15612" width="8" style="2" customWidth="1"/>
    <col min="15613" max="15614" width="12.140625" style="2" customWidth="1"/>
    <col min="15615" max="15615" width="16.7109375" style="2" customWidth="1"/>
    <col min="15616" max="15619" width="13.140625" style="2" customWidth="1"/>
    <col min="15620" max="15866" width="9.140625" style="2"/>
    <col min="15867" max="15867" width="3.85546875" style="2" customWidth="1"/>
    <col min="15868" max="15868" width="8" style="2" customWidth="1"/>
    <col min="15869" max="15870" width="12.140625" style="2" customWidth="1"/>
    <col min="15871" max="15871" width="16.7109375" style="2" customWidth="1"/>
    <col min="15872" max="15875" width="13.140625" style="2" customWidth="1"/>
    <col min="15876" max="16122" width="9.140625" style="2"/>
    <col min="16123" max="16123" width="3.85546875" style="2" customWidth="1"/>
    <col min="16124" max="16124" width="8" style="2" customWidth="1"/>
    <col min="16125" max="16126" width="12.140625" style="2" customWidth="1"/>
    <col min="16127" max="16127" width="16.7109375" style="2" customWidth="1"/>
    <col min="16128" max="16131" width="13.140625" style="2" customWidth="1"/>
    <col min="16132" max="16384" width="9.140625" style="2"/>
  </cols>
  <sheetData>
    <row r="1" spans="1:10" ht="38.25" customHeight="1" x14ac:dyDescent="0.25">
      <c r="A1" s="298"/>
      <c r="B1" s="298"/>
      <c r="C1" s="299"/>
      <c r="D1" s="299"/>
      <c r="E1" s="299"/>
      <c r="F1" s="299"/>
      <c r="G1" s="299"/>
      <c r="H1" s="299"/>
      <c r="I1" s="299"/>
      <c r="J1" s="1" t="s">
        <v>0</v>
      </c>
    </row>
    <row r="2" spans="1:10" x14ac:dyDescent="0.25">
      <c r="A2" s="300"/>
      <c r="B2" s="300"/>
      <c r="C2" s="300"/>
      <c r="D2" s="300"/>
      <c r="E2" s="300"/>
      <c r="F2" s="300"/>
      <c r="G2" s="300"/>
      <c r="H2" s="300"/>
      <c r="I2" s="300"/>
    </row>
    <row r="3" spans="1:10" x14ac:dyDescent="0.25">
      <c r="A3" s="3"/>
      <c r="B3" s="3"/>
    </row>
    <row r="4" spans="1:10" x14ac:dyDescent="0.25">
      <c r="A4" s="4"/>
      <c r="B4" s="4"/>
    </row>
    <row r="5" spans="1:10" x14ac:dyDescent="0.25">
      <c r="A5" s="5"/>
      <c r="B5" s="5"/>
    </row>
    <row r="6" spans="1:10" ht="15.75" x14ac:dyDescent="0.25">
      <c r="A6" s="6"/>
      <c r="B6" s="6"/>
    </row>
    <row r="7" spans="1:10" x14ac:dyDescent="0.25">
      <c r="A7" s="7" t="s">
        <v>1</v>
      </c>
      <c r="B7" s="7"/>
    </row>
    <row r="8" spans="1:10" ht="15.75" x14ac:dyDescent="0.25">
      <c r="A8" s="8" t="s">
        <v>0</v>
      </c>
      <c r="B8" s="8"/>
    </row>
    <row r="9" spans="1:10" ht="15.75" x14ac:dyDescent="0.25">
      <c r="A9" s="8" t="s">
        <v>0</v>
      </c>
      <c r="B9" s="8"/>
    </row>
    <row r="10" spans="1:10" ht="15.75" x14ac:dyDescent="0.25">
      <c r="A10" s="8" t="s">
        <v>0</v>
      </c>
      <c r="B10" s="8"/>
    </row>
    <row r="11" spans="1:10" ht="38.25" customHeight="1" x14ac:dyDescent="0.25">
      <c r="A11" s="298" t="s">
        <v>203</v>
      </c>
      <c r="B11" s="298"/>
      <c r="C11" s="299"/>
      <c r="D11" s="299"/>
      <c r="E11" s="299"/>
      <c r="F11" s="299"/>
      <c r="G11" s="299"/>
      <c r="H11" s="299"/>
      <c r="I11" s="299"/>
    </row>
    <row r="12" spans="1:10" x14ac:dyDescent="0.25">
      <c r="A12" s="300" t="s">
        <v>204</v>
      </c>
      <c r="B12" s="300"/>
      <c r="C12" s="300"/>
      <c r="D12" s="300"/>
      <c r="E12" s="300"/>
      <c r="F12" s="300"/>
      <c r="G12" s="300"/>
      <c r="H12" s="300"/>
      <c r="I12" s="300"/>
    </row>
    <row r="13" spans="1:10" ht="15.75" x14ac:dyDescent="0.25">
      <c r="A13" s="8" t="s">
        <v>0</v>
      </c>
      <c r="B13" s="8"/>
    </row>
    <row r="14" spans="1:10" ht="15.75" x14ac:dyDescent="0.25">
      <c r="A14" s="8" t="s">
        <v>0</v>
      </c>
      <c r="B14" s="8"/>
    </row>
    <row r="15" spans="1:10" ht="15.75" x14ac:dyDescent="0.25">
      <c r="A15" s="8" t="s">
        <v>0</v>
      </c>
      <c r="B15" s="8"/>
    </row>
    <row r="16" spans="1:10" ht="15.75" x14ac:dyDescent="0.25">
      <c r="A16" s="8" t="s">
        <v>0</v>
      </c>
      <c r="B16" s="8"/>
    </row>
    <row r="17" spans="1:9" ht="15.75" x14ac:dyDescent="0.25">
      <c r="A17" s="8" t="s">
        <v>0</v>
      </c>
      <c r="B17" s="8"/>
    </row>
    <row r="18" spans="1:9" ht="15.75" x14ac:dyDescent="0.25">
      <c r="A18" s="8" t="s">
        <v>0</v>
      </c>
      <c r="B18" s="8"/>
    </row>
    <row r="19" spans="1:9" ht="15.75" x14ac:dyDescent="0.25">
      <c r="A19" s="8" t="s">
        <v>0</v>
      </c>
      <c r="B19" s="8"/>
    </row>
    <row r="20" spans="1:9" ht="15.75" x14ac:dyDescent="0.25">
      <c r="A20" s="8" t="s">
        <v>0</v>
      </c>
      <c r="B20" s="8"/>
    </row>
    <row r="21" spans="1:9" ht="26.25" x14ac:dyDescent="0.25">
      <c r="A21" s="301" t="s">
        <v>2</v>
      </c>
      <c r="B21" s="301"/>
      <c r="C21" s="302"/>
      <c r="D21" s="302"/>
      <c r="E21" s="302"/>
      <c r="F21" s="302"/>
      <c r="G21" s="302"/>
      <c r="H21" s="302"/>
      <c r="I21" s="302"/>
    </row>
    <row r="22" spans="1:9" ht="26.25" x14ac:dyDescent="0.25">
      <c r="A22" s="301" t="s">
        <v>3</v>
      </c>
      <c r="B22" s="301"/>
      <c r="C22" s="302"/>
      <c r="D22" s="302"/>
      <c r="E22" s="302"/>
      <c r="F22" s="302"/>
      <c r="G22" s="302"/>
      <c r="H22" s="302"/>
      <c r="I22" s="302"/>
    </row>
    <row r="23" spans="1:9" ht="15.75" x14ac:dyDescent="0.25">
      <c r="A23" s="8" t="s">
        <v>0</v>
      </c>
      <c r="B23" s="8"/>
    </row>
    <row r="24" spans="1:9" ht="15.75" x14ac:dyDescent="0.25">
      <c r="A24" s="8" t="s">
        <v>0</v>
      </c>
      <c r="B24" s="8"/>
    </row>
    <row r="25" spans="1:9" ht="15.75" x14ac:dyDescent="0.25">
      <c r="A25" s="8" t="s">
        <v>0</v>
      </c>
      <c r="B25" s="8"/>
    </row>
    <row r="26" spans="1:9" ht="15.75" x14ac:dyDescent="0.25">
      <c r="A26" s="8" t="s">
        <v>0</v>
      </c>
      <c r="B26" s="8"/>
    </row>
    <row r="27" spans="1:9" ht="15.75" x14ac:dyDescent="0.25">
      <c r="A27" s="8" t="s">
        <v>0</v>
      </c>
      <c r="B27" s="8"/>
    </row>
    <row r="28" spans="1:9" ht="15.75" x14ac:dyDescent="0.25">
      <c r="A28" s="8" t="s">
        <v>0</v>
      </c>
      <c r="B28" s="8"/>
    </row>
    <row r="29" spans="1:9" ht="15.75" x14ac:dyDescent="0.25">
      <c r="A29" s="8" t="s">
        <v>0</v>
      </c>
      <c r="B29" s="8"/>
    </row>
    <row r="30" spans="1:9" ht="15.75" x14ac:dyDescent="0.25">
      <c r="A30" s="8" t="s">
        <v>0</v>
      </c>
      <c r="B30" s="8"/>
    </row>
    <row r="31" spans="1:9" ht="15.75" x14ac:dyDescent="0.25">
      <c r="A31" s="8" t="s">
        <v>0</v>
      </c>
      <c r="B31" s="8"/>
    </row>
    <row r="32" spans="1:9" ht="15.75" x14ac:dyDescent="0.25">
      <c r="A32" s="8" t="s">
        <v>0</v>
      </c>
      <c r="B32" s="8"/>
    </row>
    <row r="33" spans="1:11" ht="15.75" x14ac:dyDescent="0.25">
      <c r="A33" s="8" t="s">
        <v>4</v>
      </c>
      <c r="B33" s="8"/>
    </row>
    <row r="34" spans="1:11" ht="15.75" x14ac:dyDescent="0.25">
      <c r="A34" s="8" t="s">
        <v>0</v>
      </c>
      <c r="B34" s="8"/>
    </row>
    <row r="36" spans="1:11" ht="55.5" customHeight="1" x14ac:dyDescent="0.25">
      <c r="A36" s="188" t="s">
        <v>5</v>
      </c>
      <c r="B36" s="188"/>
      <c r="C36" s="188"/>
      <c r="D36" s="188"/>
      <c r="E36" s="188"/>
      <c r="F36" s="188"/>
      <c r="G36" s="188"/>
      <c r="H36" s="188"/>
      <c r="I36" s="188"/>
      <c r="J36" s="9"/>
      <c r="K36" s="1"/>
    </row>
    <row r="37" spans="1:11" ht="49.5" customHeight="1" x14ac:dyDescent="0.25">
      <c r="A37" s="188" t="s">
        <v>6</v>
      </c>
      <c r="B37" s="188"/>
      <c r="C37" s="188"/>
      <c r="D37" s="188"/>
      <c r="E37" s="188"/>
      <c r="F37" s="188"/>
      <c r="G37" s="188"/>
      <c r="H37" s="188"/>
      <c r="I37" s="188"/>
      <c r="J37" s="9"/>
      <c r="K37" s="1"/>
    </row>
    <row r="38" spans="1:11" ht="16.5" customHeight="1" x14ac:dyDescent="0.25">
      <c r="A38" s="188" t="s">
        <v>7</v>
      </c>
      <c r="B38" s="188"/>
      <c r="C38" s="188"/>
      <c r="D38" s="188"/>
      <c r="E38" s="188"/>
      <c r="F38" s="188"/>
      <c r="G38" s="188"/>
      <c r="H38" s="188"/>
      <c r="I38" s="188"/>
      <c r="J38" s="9"/>
      <c r="K38" s="1"/>
    </row>
    <row r="39" spans="1:11" ht="33.75" customHeight="1" x14ac:dyDescent="0.25">
      <c r="A39" s="188" t="s">
        <v>8</v>
      </c>
      <c r="B39" s="188"/>
      <c r="C39" s="188"/>
      <c r="D39" s="188"/>
      <c r="E39" s="188"/>
      <c r="F39" s="188"/>
      <c r="G39" s="188"/>
      <c r="H39" s="188"/>
      <c r="I39" s="188"/>
      <c r="J39" s="9"/>
      <c r="K39" s="1"/>
    </row>
    <row r="40" spans="1:11" ht="33.75" customHeight="1" x14ac:dyDescent="0.25">
      <c r="A40" s="188" t="s">
        <v>9</v>
      </c>
      <c r="B40" s="188"/>
      <c r="C40" s="188"/>
      <c r="D40" s="188"/>
      <c r="E40" s="188"/>
      <c r="F40" s="188"/>
      <c r="G40" s="188"/>
      <c r="H40" s="188"/>
      <c r="I40" s="188"/>
      <c r="J40" s="9"/>
      <c r="K40" s="1"/>
    </row>
    <row r="41" spans="1:11" ht="36.75" customHeight="1" x14ac:dyDescent="0.25">
      <c r="A41" s="188" t="s">
        <v>10</v>
      </c>
      <c r="B41" s="188"/>
      <c r="C41" s="188"/>
      <c r="D41" s="188"/>
      <c r="E41" s="188"/>
      <c r="F41" s="188"/>
      <c r="G41" s="188"/>
      <c r="H41" s="188"/>
      <c r="I41" s="188"/>
      <c r="J41" s="9"/>
      <c r="K41" s="1"/>
    </row>
    <row r="42" spans="1:11" ht="9" customHeight="1" x14ac:dyDescent="0.25">
      <c r="A42" s="10" t="s">
        <v>0</v>
      </c>
      <c r="B42" s="10"/>
      <c r="C42" s="11"/>
      <c r="D42" s="11"/>
      <c r="E42" s="11"/>
      <c r="F42" s="11"/>
      <c r="G42" s="11"/>
      <c r="H42" s="11"/>
      <c r="I42" s="11"/>
      <c r="J42" s="11"/>
      <c r="K42" s="1"/>
    </row>
    <row r="43" spans="1:11" ht="51.75" customHeight="1" x14ac:dyDescent="0.25">
      <c r="A43" s="308" t="s">
        <v>11</v>
      </c>
      <c r="B43" s="308"/>
      <c r="C43" s="308"/>
      <c r="D43" s="308"/>
      <c r="E43" s="308"/>
      <c r="F43" s="308"/>
      <c r="G43" s="308"/>
      <c r="H43" s="308"/>
      <c r="I43" s="308"/>
      <c r="J43" s="12"/>
      <c r="K43" s="1"/>
    </row>
    <row r="44" spans="1:11" ht="6.75" customHeight="1" x14ac:dyDescent="0.25">
      <c r="A44" s="10" t="s">
        <v>0</v>
      </c>
      <c r="B44" s="10"/>
      <c r="C44" s="11"/>
      <c r="D44" s="11"/>
      <c r="E44" s="11"/>
      <c r="F44" s="11"/>
      <c r="G44" s="11"/>
      <c r="H44" s="11"/>
      <c r="I44" s="11"/>
      <c r="J44" s="11"/>
      <c r="K44" s="1"/>
    </row>
    <row r="45" spans="1:11" ht="35.25" customHeight="1" x14ac:dyDescent="0.25">
      <c r="A45" s="188" t="s">
        <v>12</v>
      </c>
      <c r="B45" s="188"/>
      <c r="C45" s="188"/>
      <c r="D45" s="188"/>
      <c r="E45" s="188"/>
      <c r="F45" s="188"/>
      <c r="G45" s="188"/>
      <c r="H45" s="188"/>
      <c r="I45" s="188"/>
      <c r="J45" s="9"/>
      <c r="K45" s="1"/>
    </row>
    <row r="46" spans="1:11" ht="71.25" customHeight="1" x14ac:dyDescent="0.25">
      <c r="A46" s="188" t="s">
        <v>13</v>
      </c>
      <c r="B46" s="188"/>
      <c r="C46" s="188"/>
      <c r="D46" s="188"/>
      <c r="E46" s="188"/>
      <c r="F46" s="188"/>
      <c r="G46" s="188"/>
      <c r="H46" s="188"/>
      <c r="I46" s="188"/>
      <c r="J46" s="9"/>
      <c r="K46" s="1"/>
    </row>
    <row r="47" spans="1:11" ht="93" customHeight="1" x14ac:dyDescent="0.25">
      <c r="A47" s="188" t="s">
        <v>14</v>
      </c>
      <c r="B47" s="188"/>
      <c r="C47" s="188"/>
      <c r="D47" s="188"/>
      <c r="E47" s="188"/>
      <c r="F47" s="188"/>
      <c r="G47" s="188"/>
      <c r="H47" s="188"/>
      <c r="I47" s="188"/>
      <c r="J47" s="9"/>
      <c r="K47" s="1"/>
    </row>
    <row r="48" spans="1:11" ht="14.25" customHeight="1" x14ac:dyDescent="0.25">
      <c r="A48" s="236"/>
      <c r="B48" s="236"/>
      <c r="C48" s="237"/>
      <c r="D48" s="237"/>
      <c r="E48" s="237"/>
      <c r="F48" s="237"/>
      <c r="G48" s="237"/>
      <c r="H48" s="237"/>
      <c r="I48" s="237"/>
    </row>
    <row r="49" spans="1:12" x14ac:dyDescent="0.25">
      <c r="A49" s="303" t="s">
        <v>15</v>
      </c>
      <c r="B49" s="304"/>
      <c r="C49" s="304"/>
      <c r="D49" s="304"/>
      <c r="E49" s="304"/>
      <c r="F49" s="304"/>
      <c r="G49" s="304"/>
      <c r="H49" s="304"/>
      <c r="I49" s="305"/>
    </row>
    <row r="50" spans="1:12" ht="15" customHeight="1" x14ac:dyDescent="0.25">
      <c r="A50" s="254" t="s">
        <v>16</v>
      </c>
      <c r="B50" s="259"/>
      <c r="C50" s="306" t="s">
        <v>17</v>
      </c>
      <c r="D50" s="306"/>
      <c r="E50" s="306"/>
      <c r="F50" s="13"/>
      <c r="G50" s="14"/>
      <c r="H50" s="14"/>
      <c r="I50" s="15"/>
    </row>
    <row r="51" spans="1:12" ht="22.5" x14ac:dyDescent="0.25">
      <c r="A51" s="256"/>
      <c r="B51" s="260"/>
      <c r="C51" s="307"/>
      <c r="D51" s="307"/>
      <c r="E51" s="307"/>
      <c r="F51" s="16" t="s">
        <v>18</v>
      </c>
      <c r="G51" s="17" t="s">
        <v>19</v>
      </c>
      <c r="H51" s="17" t="s">
        <v>20</v>
      </c>
      <c r="I51" s="17" t="s">
        <v>21</v>
      </c>
    </row>
    <row r="52" spans="1:12" s="20" customFormat="1" ht="21" customHeight="1" x14ac:dyDescent="0.25">
      <c r="A52" s="296"/>
      <c r="B52" s="297"/>
      <c r="C52" s="294" t="s">
        <v>22</v>
      </c>
      <c r="D52" s="294"/>
      <c r="E52" s="294"/>
      <c r="F52" s="18">
        <f>[5]PAREGGIO!B4</f>
        <v>14547.83</v>
      </c>
      <c r="G52" s="18">
        <f>[5]PAREGGIO!C4</f>
        <v>0</v>
      </c>
      <c r="H52" s="18">
        <f>[5]PAREGGIO!D4</f>
        <v>0</v>
      </c>
      <c r="I52" s="18">
        <f>[5]PAREGGIO!E4</f>
        <v>0</v>
      </c>
      <c r="J52" s="19"/>
    </row>
    <row r="53" spans="1:12" s="20" customFormat="1" ht="21" customHeight="1" x14ac:dyDescent="0.25">
      <c r="A53" s="296"/>
      <c r="B53" s="297"/>
      <c r="C53" s="294" t="s">
        <v>23</v>
      </c>
      <c r="D53" s="294"/>
      <c r="E53" s="294"/>
      <c r="F53" s="18">
        <f>[5]PAREGGIO!B5</f>
        <v>21501.68</v>
      </c>
      <c r="G53" s="18">
        <f>[5]PAREGGIO!C5</f>
        <v>0</v>
      </c>
      <c r="H53" s="18">
        <f>[5]PAREGGIO!D5</f>
        <v>0</v>
      </c>
      <c r="I53" s="18">
        <f>[5]PAREGGIO!E5</f>
        <v>0</v>
      </c>
      <c r="J53" s="19"/>
    </row>
    <row r="54" spans="1:12" s="20" customFormat="1" ht="21" customHeight="1" x14ac:dyDescent="0.25">
      <c r="A54" s="296"/>
      <c r="B54" s="297"/>
      <c r="C54" s="294" t="s">
        <v>24</v>
      </c>
      <c r="D54" s="294"/>
      <c r="E54" s="294"/>
      <c r="F54" s="18">
        <f>[5]PAREGGIO!B3</f>
        <v>146400</v>
      </c>
      <c r="G54" s="18">
        <f>[5]PAREGGIO!C3</f>
        <v>0</v>
      </c>
      <c r="H54" s="18">
        <f>[5]PAREGGIO!D3</f>
        <v>0</v>
      </c>
      <c r="I54" s="18">
        <f>[5]PAREGGIO!E3</f>
        <v>0</v>
      </c>
      <c r="J54" s="19"/>
    </row>
    <row r="55" spans="1:12" s="20" customFormat="1" ht="21" customHeight="1" x14ac:dyDescent="0.25">
      <c r="A55" s="296"/>
      <c r="B55" s="297"/>
      <c r="C55" s="295" t="s">
        <v>25</v>
      </c>
      <c r="D55" s="295"/>
      <c r="E55" s="295"/>
      <c r="F55" s="21">
        <v>0</v>
      </c>
      <c r="G55" s="21">
        <v>0</v>
      </c>
      <c r="H55" s="22">
        <v>0</v>
      </c>
      <c r="I55" s="22">
        <v>0</v>
      </c>
      <c r="J55" s="19"/>
    </row>
    <row r="56" spans="1:12" s="20" customFormat="1" ht="21" customHeight="1" x14ac:dyDescent="0.25">
      <c r="A56" s="292">
        <v>1</v>
      </c>
      <c r="B56" s="293"/>
      <c r="C56" s="294" t="s">
        <v>26</v>
      </c>
      <c r="D56" s="294"/>
      <c r="E56" s="294"/>
      <c r="F56" s="23">
        <f>[5]PAREGGIO!B7</f>
        <v>850500</v>
      </c>
      <c r="G56" s="23">
        <f>[5]PAREGGIO!C7</f>
        <v>848250</v>
      </c>
      <c r="H56" s="23">
        <f>[5]PAREGGIO!D7</f>
        <v>848250</v>
      </c>
      <c r="I56" s="23">
        <f>[5]PAREGGIO!E7</f>
        <v>837750</v>
      </c>
      <c r="J56" s="19"/>
    </row>
    <row r="57" spans="1:12" s="20" customFormat="1" ht="21" customHeight="1" x14ac:dyDescent="0.25">
      <c r="A57" s="292">
        <v>2</v>
      </c>
      <c r="B57" s="293"/>
      <c r="C57" s="294" t="s">
        <v>27</v>
      </c>
      <c r="D57" s="294"/>
      <c r="E57" s="294"/>
      <c r="F57" s="23">
        <f>[5]PAREGGIO!B8</f>
        <v>25020</v>
      </c>
      <c r="G57" s="23">
        <f>[5]PAREGGIO!C8</f>
        <v>24750</v>
      </c>
      <c r="H57" s="23">
        <f>[5]PAREGGIO!D8</f>
        <v>24600</v>
      </c>
      <c r="I57" s="23">
        <f>[5]PAREGGIO!E8</f>
        <v>21800</v>
      </c>
      <c r="J57" s="19"/>
    </row>
    <row r="58" spans="1:12" s="20" customFormat="1" ht="21" customHeight="1" x14ac:dyDescent="0.25">
      <c r="A58" s="292">
        <v>3</v>
      </c>
      <c r="B58" s="293"/>
      <c r="C58" s="294" t="s">
        <v>28</v>
      </c>
      <c r="D58" s="294"/>
      <c r="E58" s="294"/>
      <c r="F58" s="23">
        <f>[5]PAREGGIO!B9</f>
        <v>199830</v>
      </c>
      <c r="G58" s="23">
        <f>[5]PAREGGIO!C9</f>
        <v>221400</v>
      </c>
      <c r="H58" s="23">
        <f>[5]PAREGGIO!D9</f>
        <v>191400</v>
      </c>
      <c r="I58" s="23">
        <f>[5]PAREGGIO!E9</f>
        <v>167650</v>
      </c>
      <c r="J58" s="19"/>
    </row>
    <row r="59" spans="1:12" s="20" customFormat="1" ht="21" customHeight="1" x14ac:dyDescent="0.25">
      <c r="A59" s="292">
        <v>4</v>
      </c>
      <c r="B59" s="293"/>
      <c r="C59" s="294" t="s">
        <v>29</v>
      </c>
      <c r="D59" s="294"/>
      <c r="E59" s="294"/>
      <c r="F59" s="23">
        <f>[5]PAREGGIO!B10</f>
        <v>78000</v>
      </c>
      <c r="G59" s="23">
        <f>[5]PAREGGIO!C10</f>
        <v>144800</v>
      </c>
      <c r="H59" s="23">
        <f>[5]PAREGGIO!D10</f>
        <v>70000</v>
      </c>
      <c r="I59" s="23">
        <f>[5]PAREGGIO!E10</f>
        <v>70000</v>
      </c>
      <c r="J59" s="19"/>
    </row>
    <row r="60" spans="1:12" s="20" customFormat="1" ht="21" customHeight="1" x14ac:dyDescent="0.25">
      <c r="A60" s="292">
        <v>5</v>
      </c>
      <c r="B60" s="293"/>
      <c r="C60" s="294" t="s">
        <v>30</v>
      </c>
      <c r="D60" s="294"/>
      <c r="E60" s="294"/>
      <c r="F60" s="23">
        <f>[5]PAREGGIO!B11</f>
        <v>0</v>
      </c>
      <c r="G60" s="23">
        <f>[5]PAREGGIO!C11</f>
        <v>0</v>
      </c>
      <c r="H60" s="23">
        <f>[5]PAREGGIO!D11</f>
        <v>0</v>
      </c>
      <c r="I60" s="23">
        <f>[5]PAREGGIO!E11</f>
        <v>0</v>
      </c>
      <c r="J60" s="19"/>
    </row>
    <row r="61" spans="1:12" s="20" customFormat="1" ht="21" customHeight="1" x14ac:dyDescent="0.25">
      <c r="A61" s="292">
        <v>6</v>
      </c>
      <c r="B61" s="293"/>
      <c r="C61" s="294" t="s">
        <v>31</v>
      </c>
      <c r="D61" s="294"/>
      <c r="E61" s="294"/>
      <c r="F61" s="23">
        <f>[5]PAREGGIO!B12</f>
        <v>0</v>
      </c>
      <c r="G61" s="23">
        <f>[5]PAREGGIO!C12</f>
        <v>0</v>
      </c>
      <c r="H61" s="23">
        <f>[5]PAREGGIO!D12</f>
        <v>0</v>
      </c>
      <c r="I61" s="23">
        <f>[5]PAREGGIO!E12</f>
        <v>0</v>
      </c>
      <c r="J61" s="19"/>
    </row>
    <row r="62" spans="1:12" s="20" customFormat="1" ht="21" customHeight="1" x14ac:dyDescent="0.25">
      <c r="A62" s="292">
        <v>7</v>
      </c>
      <c r="B62" s="293"/>
      <c r="C62" s="294" t="s">
        <v>32</v>
      </c>
      <c r="D62" s="294"/>
      <c r="E62" s="294"/>
      <c r="F62" s="23">
        <f>[5]PAREGGIO!B13</f>
        <v>0</v>
      </c>
      <c r="G62" s="23">
        <f>[5]PAREGGIO!C13</f>
        <v>0</v>
      </c>
      <c r="H62" s="23">
        <f>[5]PAREGGIO!D13</f>
        <v>0</v>
      </c>
      <c r="I62" s="23">
        <f>[5]PAREGGIO!E13</f>
        <v>0</v>
      </c>
      <c r="J62" s="19"/>
    </row>
    <row r="63" spans="1:12" s="20" customFormat="1" ht="21" customHeight="1" x14ac:dyDescent="0.25">
      <c r="A63" s="292">
        <v>9</v>
      </c>
      <c r="B63" s="293"/>
      <c r="C63" s="294" t="s">
        <v>33</v>
      </c>
      <c r="D63" s="294"/>
      <c r="E63" s="294"/>
      <c r="F63" s="23">
        <f>[5]PAREGGIO!B14</f>
        <v>414750</v>
      </c>
      <c r="G63" s="23">
        <f>[5]PAREGGIO!C14</f>
        <v>415000</v>
      </c>
      <c r="H63" s="23">
        <f>[5]PAREGGIO!D14</f>
        <v>415000</v>
      </c>
      <c r="I63" s="23">
        <f>[5]PAREGGIO!E14</f>
        <v>415000</v>
      </c>
      <c r="J63" s="19"/>
    </row>
    <row r="64" spans="1:12" s="20" customFormat="1" ht="21" customHeight="1" x14ac:dyDescent="0.25">
      <c r="A64" s="286"/>
      <c r="B64" s="287"/>
      <c r="C64" s="288" t="s">
        <v>34</v>
      </c>
      <c r="D64" s="288"/>
      <c r="E64" s="288"/>
      <c r="F64" s="24">
        <f>SUM(F52:F63)</f>
        <v>1750549.51</v>
      </c>
      <c r="G64" s="24">
        <f>SUM(G52:G63)</f>
        <v>1654200</v>
      </c>
      <c r="H64" s="24">
        <f>SUM(H52:H63)</f>
        <v>1549250</v>
      </c>
      <c r="I64" s="24">
        <f>SUM(I52:I63)</f>
        <v>1512200</v>
      </c>
      <c r="J64" s="19"/>
      <c r="L64" s="25">
        <f>+[5]PAREGGIO!B26-'nota integrativa'!F64</f>
        <v>0</v>
      </c>
    </row>
    <row r="65" spans="1:11" ht="15.75" x14ac:dyDescent="0.25">
      <c r="A65" s="8" t="s">
        <v>0</v>
      </c>
      <c r="B65" s="8"/>
    </row>
    <row r="66" spans="1:11" ht="15.75" hidden="1" x14ac:dyDescent="0.25">
      <c r="A66" s="289" t="s">
        <v>35</v>
      </c>
      <c r="B66" s="289"/>
      <c r="C66" s="289"/>
      <c r="D66" s="289"/>
      <c r="E66" s="289"/>
      <c r="J66" s="2"/>
      <c r="K66" s="1"/>
    </row>
    <row r="67" spans="1:11" ht="9.75" hidden="1" customHeight="1" x14ac:dyDescent="0.25">
      <c r="A67" s="26"/>
      <c r="B67" s="26"/>
      <c r="C67" s="26"/>
      <c r="D67" s="26"/>
      <c r="E67" s="26"/>
      <c r="J67" s="2"/>
      <c r="K67" s="1"/>
    </row>
    <row r="68" spans="1:11" ht="47.25" hidden="1" customHeight="1" x14ac:dyDescent="0.25">
      <c r="A68" s="290" t="s">
        <v>36</v>
      </c>
      <c r="B68" s="290"/>
      <c r="C68" s="290"/>
      <c r="D68" s="290"/>
      <c r="E68" s="290"/>
      <c r="F68" s="290"/>
      <c r="G68" s="290"/>
      <c r="H68" s="290"/>
      <c r="I68" s="290"/>
      <c r="J68" s="9"/>
      <c r="K68" s="1"/>
    </row>
    <row r="69" spans="1:11" ht="29.25" hidden="1" customHeight="1" x14ac:dyDescent="0.25">
      <c r="A69" s="291" t="s">
        <v>37</v>
      </c>
      <c r="B69" s="291"/>
      <c r="C69" s="291"/>
      <c r="D69" s="291"/>
      <c r="E69" s="291"/>
      <c r="F69" s="291"/>
      <c r="G69" s="291"/>
      <c r="H69" s="291"/>
      <c r="I69" s="291"/>
      <c r="J69" s="291"/>
      <c r="K69" s="27" t="s">
        <v>38</v>
      </c>
    </row>
    <row r="70" spans="1:11" s="30" customFormat="1" ht="11.25" hidden="1" customHeight="1" x14ac:dyDescent="0.25">
      <c r="A70" s="28"/>
      <c r="B70" s="28"/>
      <c r="C70" s="28"/>
      <c r="D70" s="28"/>
      <c r="E70" s="28"/>
      <c r="F70" s="28"/>
      <c r="G70" s="28"/>
      <c r="H70" s="28"/>
      <c r="I70" s="28"/>
      <c r="J70" s="28"/>
      <c r="K70" s="29"/>
    </row>
    <row r="71" spans="1:11" ht="15.75" customHeight="1" x14ac:dyDescent="0.25">
      <c r="A71" s="232" t="s">
        <v>39</v>
      </c>
      <c r="B71" s="232"/>
      <c r="C71" s="232"/>
      <c r="D71" s="232"/>
      <c r="E71" s="232"/>
      <c r="F71" s="232"/>
      <c r="G71" s="232"/>
      <c r="H71" s="232"/>
      <c r="I71" s="232"/>
    </row>
    <row r="72" spans="1:11" ht="8.25" customHeight="1" x14ac:dyDescent="0.25">
      <c r="A72" s="8" t="s">
        <v>0</v>
      </c>
      <c r="B72" s="8"/>
      <c r="I72" s="1"/>
      <c r="J72" s="2"/>
    </row>
    <row r="73" spans="1:11" ht="15.75" customHeight="1" x14ac:dyDescent="0.25">
      <c r="A73" s="8"/>
      <c r="B73" s="8"/>
      <c r="C73" s="225" t="s">
        <v>40</v>
      </c>
      <c r="D73" s="226"/>
      <c r="E73" s="227"/>
      <c r="F73" s="31" t="s">
        <v>41</v>
      </c>
      <c r="G73" s="31" t="s">
        <v>42</v>
      </c>
      <c r="H73" s="31" t="s">
        <v>43</v>
      </c>
      <c r="I73" s="1"/>
      <c r="J73" s="2"/>
    </row>
    <row r="74" spans="1:11" ht="15.75" customHeight="1" x14ac:dyDescent="0.25">
      <c r="A74" s="8"/>
      <c r="B74" s="8"/>
      <c r="C74" s="218" t="s">
        <v>44</v>
      </c>
      <c r="D74" s="219"/>
      <c r="E74" s="220"/>
      <c r="F74" s="32">
        <f>[5]ENTRATA!I24</f>
        <v>848250</v>
      </c>
      <c r="G74" s="32">
        <f>[5]ENTRATA!J24</f>
        <v>848250</v>
      </c>
      <c r="H74" s="32">
        <f>[5]ENTRATA!K24</f>
        <v>837750</v>
      </c>
      <c r="I74" s="1"/>
      <c r="J74" s="2"/>
    </row>
    <row r="75" spans="1:11" ht="15.75" customHeight="1" x14ac:dyDescent="0.25">
      <c r="A75" s="8"/>
      <c r="B75" s="8"/>
      <c r="C75" s="218" t="s">
        <v>45</v>
      </c>
      <c r="D75" s="219"/>
      <c r="E75" s="220"/>
      <c r="F75" s="32">
        <f>[5]ENTRATA!I25</f>
        <v>0</v>
      </c>
      <c r="G75" s="32">
        <f>[5]ENTRATA!J28</f>
        <v>0</v>
      </c>
      <c r="H75" s="32">
        <f>[5]ENTRATA!K28</f>
        <v>0</v>
      </c>
      <c r="I75" s="1"/>
      <c r="J75" s="2"/>
    </row>
    <row r="76" spans="1:11" ht="15.75" customHeight="1" x14ac:dyDescent="0.25">
      <c r="A76" s="8"/>
      <c r="B76" s="8"/>
      <c r="D76" s="33"/>
      <c r="E76" s="34" t="s">
        <v>46</v>
      </c>
      <c r="F76" s="35">
        <f>SUM(F74:F75)</f>
        <v>848250</v>
      </c>
      <c r="G76" s="35">
        <f>SUM(G74:G75)</f>
        <v>848250</v>
      </c>
      <c r="H76" s="35">
        <f>SUM(H74:H75)</f>
        <v>837750</v>
      </c>
      <c r="I76" s="1"/>
      <c r="J76" s="2"/>
    </row>
    <row r="77" spans="1:11" ht="9" customHeight="1" x14ac:dyDescent="0.25">
      <c r="A77" s="8" t="s">
        <v>0</v>
      </c>
      <c r="B77" s="8"/>
    </row>
    <row r="78" spans="1:11" ht="15.75" customHeight="1" x14ac:dyDescent="0.25">
      <c r="A78" s="284" t="s">
        <v>47</v>
      </c>
      <c r="B78" s="284"/>
      <c r="C78" s="285"/>
      <c r="D78" s="285"/>
      <c r="E78" s="285"/>
      <c r="F78" s="285"/>
      <c r="G78" s="285"/>
      <c r="H78" s="285"/>
      <c r="I78" s="285"/>
      <c r="J78" s="285"/>
    </row>
    <row r="79" spans="1:11" ht="15.75" customHeight="1" x14ac:dyDescent="0.25">
      <c r="A79" s="188" t="s">
        <v>48</v>
      </c>
      <c r="B79" s="188"/>
      <c r="C79" s="188"/>
      <c r="D79" s="188"/>
      <c r="E79" s="188"/>
      <c r="F79" s="188"/>
      <c r="G79" s="188"/>
      <c r="H79" s="188"/>
      <c r="I79" s="188"/>
      <c r="J79" s="169"/>
    </row>
    <row r="80" spans="1:11" ht="80.25" customHeight="1" x14ac:dyDescent="0.25">
      <c r="A80" s="188" t="s">
        <v>49</v>
      </c>
      <c r="B80" s="188"/>
      <c r="C80" s="188"/>
      <c r="D80" s="188"/>
      <c r="E80" s="188"/>
      <c r="F80" s="188"/>
      <c r="G80" s="188"/>
      <c r="H80" s="188"/>
      <c r="I80" s="188"/>
      <c r="J80" s="169"/>
    </row>
    <row r="81" spans="1:11" ht="15.75" customHeight="1" x14ac:dyDescent="0.25">
      <c r="A81" s="279" t="s">
        <v>50</v>
      </c>
      <c r="B81" s="280"/>
      <c r="C81" s="280"/>
      <c r="D81" s="280"/>
      <c r="E81" s="280"/>
      <c r="F81" s="280"/>
      <c r="G81" s="280"/>
      <c r="H81" s="280"/>
      <c r="I81" s="280"/>
      <c r="J81" s="280"/>
    </row>
    <row r="82" spans="1:11" ht="15.75" customHeight="1" x14ac:dyDescent="0.25">
      <c r="A82" s="279" t="s">
        <v>51</v>
      </c>
      <c r="B82" s="279"/>
      <c r="C82" s="281"/>
      <c r="D82" s="281"/>
      <c r="E82" s="281"/>
      <c r="F82" s="281"/>
      <c r="G82" s="281"/>
      <c r="H82" s="281"/>
      <c r="I82" s="281"/>
      <c r="J82" s="281"/>
    </row>
    <row r="83" spans="1:11" ht="15.75" customHeight="1" x14ac:dyDescent="0.25">
      <c r="A83" s="160" t="s">
        <v>0</v>
      </c>
      <c r="B83" s="160"/>
      <c r="C83" s="30"/>
      <c r="D83" s="30"/>
      <c r="E83" s="30"/>
      <c r="F83" s="30"/>
      <c r="G83" s="30"/>
      <c r="H83" s="30"/>
      <c r="I83" s="30"/>
      <c r="J83" s="29"/>
    </row>
    <row r="84" spans="1:11" ht="15.75" customHeight="1" x14ac:dyDescent="0.25">
      <c r="A84" s="282" t="s">
        <v>52</v>
      </c>
      <c r="B84" s="282"/>
      <c r="C84" s="283"/>
      <c r="D84" s="283"/>
      <c r="E84" s="283"/>
      <c r="F84" s="283"/>
      <c r="G84" s="283"/>
      <c r="H84" s="283"/>
      <c r="I84" s="283"/>
      <c r="J84" s="283"/>
    </row>
    <row r="85" spans="1:11" ht="15.75" customHeight="1" x14ac:dyDescent="0.25">
      <c r="A85" s="279" t="s">
        <v>53</v>
      </c>
      <c r="B85" s="279"/>
      <c r="C85" s="281"/>
      <c r="D85" s="281"/>
      <c r="E85" s="281"/>
      <c r="F85" s="281"/>
      <c r="G85" s="281"/>
      <c r="H85" s="281"/>
      <c r="I85" s="281"/>
      <c r="J85" s="281"/>
      <c r="K85" s="2" t="s">
        <v>0</v>
      </c>
    </row>
    <row r="86" spans="1:11" ht="15.75" x14ac:dyDescent="0.25">
      <c r="A86" s="160" t="s">
        <v>0</v>
      </c>
      <c r="B86" s="160"/>
      <c r="C86" s="30"/>
      <c r="D86" s="30"/>
      <c r="E86" s="30"/>
      <c r="F86" s="30"/>
      <c r="G86" s="30"/>
      <c r="H86" s="30"/>
      <c r="I86" s="30"/>
      <c r="J86" s="29"/>
    </row>
    <row r="87" spans="1:11" ht="15.75" customHeight="1" x14ac:dyDescent="0.25">
      <c r="A87" s="282" t="s">
        <v>54</v>
      </c>
      <c r="B87" s="282"/>
      <c r="C87" s="283"/>
      <c r="D87" s="283"/>
      <c r="E87" s="283"/>
      <c r="F87" s="283"/>
      <c r="G87" s="283"/>
      <c r="H87" s="283"/>
      <c r="I87" s="283"/>
      <c r="J87" s="283"/>
    </row>
    <row r="88" spans="1:11" ht="15.75" customHeight="1" x14ac:dyDescent="0.25">
      <c r="A88" s="279" t="s">
        <v>55</v>
      </c>
      <c r="B88" s="279"/>
      <c r="C88" s="281"/>
      <c r="D88" s="281"/>
      <c r="E88" s="281"/>
      <c r="F88" s="281"/>
      <c r="G88" s="281"/>
      <c r="H88" s="281"/>
      <c r="I88" s="281"/>
      <c r="J88" s="281"/>
    </row>
    <row r="89" spans="1:11" ht="15.75" x14ac:dyDescent="0.25">
      <c r="A89" s="37"/>
      <c r="B89" s="37"/>
      <c r="C89" s="38"/>
      <c r="D89" s="38"/>
      <c r="E89" s="38"/>
      <c r="F89" s="38"/>
      <c r="G89" s="38"/>
      <c r="H89" s="38"/>
      <c r="I89" s="38"/>
    </row>
    <row r="90" spans="1:11" ht="15.75" x14ac:dyDescent="0.25">
      <c r="A90" s="232" t="s">
        <v>56</v>
      </c>
      <c r="B90" s="232"/>
      <c r="C90" s="233"/>
      <c r="D90" s="233"/>
      <c r="E90" s="233"/>
      <c r="F90" s="233"/>
      <c r="G90" s="233"/>
      <c r="H90" s="233"/>
      <c r="I90" s="233"/>
    </row>
    <row r="91" spans="1:11" ht="15.75" x14ac:dyDescent="0.25">
      <c r="A91" s="39"/>
      <c r="B91" s="39"/>
      <c r="C91" s="40"/>
      <c r="D91" s="40"/>
      <c r="E91" s="40"/>
      <c r="F91" s="40"/>
      <c r="G91" s="40"/>
      <c r="H91" s="40"/>
      <c r="I91" s="40"/>
    </row>
    <row r="92" spans="1:11" s="43" customFormat="1" ht="15.75" x14ac:dyDescent="0.25">
      <c r="A92" s="41"/>
      <c r="B92" s="41"/>
      <c r="C92" s="270" t="s">
        <v>40</v>
      </c>
      <c r="D92" s="271"/>
      <c r="E92" s="272"/>
      <c r="F92" s="31" t="str">
        <f>+F73</f>
        <v>Anno 2019</v>
      </c>
      <c r="G92" s="31" t="str">
        <f t="shared" ref="G92:H92" si="0">+G73</f>
        <v>Anno 2020</v>
      </c>
      <c r="H92" s="31" t="str">
        <f t="shared" si="0"/>
        <v>Anno 2021</v>
      </c>
      <c r="I92" s="42"/>
    </row>
    <row r="93" spans="1:11" s="43" customFormat="1" ht="15.75" x14ac:dyDescent="0.25">
      <c r="A93" s="41"/>
      <c r="B93" s="41"/>
      <c r="C93" s="273" t="s">
        <v>57</v>
      </c>
      <c r="D93" s="274"/>
      <c r="E93" s="275"/>
      <c r="F93" s="44">
        <f>[5]ENTRATA!I41+[5]ENTRATA!I48</f>
        <v>24750</v>
      </c>
      <c r="G93" s="44">
        <f>[5]ENTRATA!J41+[5]ENTRATA!J48</f>
        <v>24600</v>
      </c>
      <c r="H93" s="44">
        <f>[5]ENTRATA!K41+[5]ENTRATA!K48</f>
        <v>21800</v>
      </c>
      <c r="I93" s="42"/>
    </row>
    <row r="94" spans="1:11" s="43" customFormat="1" ht="15.75" x14ac:dyDescent="0.25">
      <c r="A94" s="41"/>
      <c r="B94" s="41"/>
      <c r="C94" s="276" t="s">
        <v>58</v>
      </c>
      <c r="D94" s="277"/>
      <c r="E94" s="278"/>
      <c r="F94" s="44">
        <v>0</v>
      </c>
      <c r="G94" s="44">
        <v>0</v>
      </c>
      <c r="H94" s="44">
        <v>0</v>
      </c>
      <c r="I94" s="42"/>
    </row>
    <row r="95" spans="1:11" s="43" customFormat="1" ht="15.75" x14ac:dyDescent="0.25">
      <c r="A95" s="41"/>
      <c r="B95" s="41"/>
      <c r="C95" s="276" t="s">
        <v>59</v>
      </c>
      <c r="D95" s="277"/>
      <c r="E95" s="278"/>
      <c r="F95" s="44">
        <v>0</v>
      </c>
      <c r="G95" s="44">
        <v>0</v>
      </c>
      <c r="H95" s="44">
        <v>0</v>
      </c>
      <c r="I95" s="42"/>
    </row>
    <row r="96" spans="1:11" s="43" customFormat="1" ht="15.75" x14ac:dyDescent="0.25">
      <c r="A96" s="41"/>
      <c r="B96" s="41"/>
      <c r="D96" s="45"/>
      <c r="E96" s="46" t="s">
        <v>60</v>
      </c>
      <c r="F96" s="47">
        <f>SUM(F93:F95)</f>
        <v>24750</v>
      </c>
      <c r="G96" s="47">
        <f>SUM(G93:G95)</f>
        <v>24600</v>
      </c>
      <c r="H96" s="47">
        <f>SUM(H93:H95)</f>
        <v>21800</v>
      </c>
      <c r="I96" s="42"/>
    </row>
    <row r="97" spans="1:10" ht="12.95" customHeight="1" x14ac:dyDescent="0.25">
      <c r="A97" s="8" t="s">
        <v>0</v>
      </c>
      <c r="B97" s="8"/>
    </row>
    <row r="98" spans="1:10" ht="69" customHeight="1" x14ac:dyDescent="0.25">
      <c r="A98" s="188" t="s">
        <v>61</v>
      </c>
      <c r="B98" s="188"/>
      <c r="C98" s="188"/>
      <c r="D98" s="188"/>
      <c r="E98" s="188"/>
      <c r="F98" s="188"/>
      <c r="G98" s="188"/>
      <c r="H98" s="188"/>
      <c r="I98" s="188"/>
    </row>
    <row r="99" spans="1:10" ht="12" customHeight="1" x14ac:dyDescent="0.25">
      <c r="A99" s="48"/>
      <c r="B99" s="48"/>
      <c r="C99" s="48"/>
      <c r="D99" s="48"/>
      <c r="E99" s="48"/>
      <c r="F99" s="48"/>
      <c r="G99" s="48"/>
      <c r="H99" s="48"/>
      <c r="I99" s="48"/>
    </row>
    <row r="100" spans="1:10" ht="15.75" x14ac:dyDescent="0.25">
      <c r="A100" s="232" t="s">
        <v>62</v>
      </c>
      <c r="B100" s="232"/>
      <c r="C100" s="233"/>
      <c r="D100" s="233"/>
      <c r="E100" s="233"/>
      <c r="F100" s="233"/>
      <c r="G100" s="233"/>
      <c r="H100" s="233"/>
      <c r="I100" s="233"/>
    </row>
    <row r="101" spans="1:10" ht="15.75" x14ac:dyDescent="0.25">
      <c r="A101" s="8" t="s">
        <v>0</v>
      </c>
      <c r="B101" s="8"/>
    </row>
    <row r="102" spans="1:10" ht="15.75" x14ac:dyDescent="0.25">
      <c r="A102" s="8"/>
      <c r="B102" s="8"/>
      <c r="C102" s="225" t="s">
        <v>40</v>
      </c>
      <c r="D102" s="226"/>
      <c r="E102" s="227"/>
      <c r="F102" s="31" t="str">
        <f>+F92</f>
        <v>Anno 2019</v>
      </c>
      <c r="G102" s="31" t="str">
        <f t="shared" ref="G102:H102" si="1">+G92</f>
        <v>Anno 2020</v>
      </c>
      <c r="H102" s="31" t="str">
        <f t="shared" si="1"/>
        <v>Anno 2021</v>
      </c>
      <c r="I102" s="1"/>
      <c r="J102" s="2"/>
    </row>
    <row r="103" spans="1:10" ht="27" customHeight="1" x14ac:dyDescent="0.25">
      <c r="A103" s="8"/>
      <c r="B103" s="8"/>
      <c r="C103" s="267" t="s">
        <v>63</v>
      </c>
      <c r="D103" s="268"/>
      <c r="E103" s="269"/>
      <c r="F103" s="32">
        <f>[5]ENTRATA!I70+[5]ENTRATA!I80</f>
        <v>116700</v>
      </c>
      <c r="G103" s="32">
        <f>[5]ENTRATA!J70+[5]ENTRATA!J80</f>
        <v>116700</v>
      </c>
      <c r="H103" s="32">
        <f>[5]ENTRATA!K70+[5]ENTRATA!K80</f>
        <v>110550</v>
      </c>
      <c r="I103" s="1"/>
      <c r="J103" s="2"/>
    </row>
    <row r="104" spans="1:10" ht="27" customHeight="1" x14ac:dyDescent="0.25">
      <c r="A104" s="8"/>
      <c r="B104" s="8"/>
      <c r="C104" s="267" t="s">
        <v>64</v>
      </c>
      <c r="D104" s="268"/>
      <c r="E104" s="269"/>
      <c r="F104" s="32">
        <f>[5]ENTRATA!I87</f>
        <v>93000</v>
      </c>
      <c r="G104" s="32">
        <f>[5]ENTRATA!J87</f>
        <v>63000</v>
      </c>
      <c r="H104" s="32">
        <f>[5]ENTRATA!K87</f>
        <v>48000</v>
      </c>
      <c r="I104" s="1"/>
      <c r="J104" s="2"/>
    </row>
    <row r="105" spans="1:10" ht="17.25" customHeight="1" x14ac:dyDescent="0.25">
      <c r="A105" s="8"/>
      <c r="B105" s="8"/>
      <c r="C105" s="267" t="s">
        <v>65</v>
      </c>
      <c r="D105" s="268"/>
      <c r="E105" s="269"/>
      <c r="F105" s="32">
        <f>[5]ENTRATA!I93</f>
        <v>100</v>
      </c>
      <c r="G105" s="32">
        <f>[5]ENTRATA!J93</f>
        <v>100</v>
      </c>
      <c r="H105" s="32">
        <f>[5]ENTRATA!K93</f>
        <v>100</v>
      </c>
      <c r="I105" s="1"/>
      <c r="J105" s="2"/>
    </row>
    <row r="106" spans="1:10" ht="17.25" customHeight="1" x14ac:dyDescent="0.25">
      <c r="A106" s="8"/>
      <c r="B106" s="8"/>
      <c r="C106" s="267" t="s">
        <v>66</v>
      </c>
      <c r="D106" s="268"/>
      <c r="E106" s="269"/>
      <c r="F106" s="32">
        <f>[5]ENTRATA!I105+[5]ENTRATA!I114+[5]ENTRATA!I118+[5]ENTRATA!I98</f>
        <v>11600</v>
      </c>
      <c r="G106" s="32">
        <f>[5]ENTRATA!J105+[5]ENTRATA!J114+[5]ENTRATA!J118+[5]ENTRATA!J98</f>
        <v>11600</v>
      </c>
      <c r="H106" s="32">
        <f>[5]ENTRATA!K105+[5]ENTRATA!K114+[5]ENTRATA!K118+[5]ENTRATA!K98</f>
        <v>9000</v>
      </c>
      <c r="I106" s="1"/>
      <c r="J106" s="2"/>
    </row>
    <row r="107" spans="1:10" ht="15.75" x14ac:dyDescent="0.25">
      <c r="A107" s="8"/>
      <c r="B107" s="8"/>
      <c r="D107" s="33"/>
      <c r="E107" s="34" t="s">
        <v>67</v>
      </c>
      <c r="F107" s="35">
        <f>SUM(F103:F106)</f>
        <v>221400</v>
      </c>
      <c r="G107" s="35">
        <f>SUM(G103:G106)</f>
        <v>191400</v>
      </c>
      <c r="H107" s="35">
        <f>SUM(H103:H106)</f>
        <v>167650</v>
      </c>
      <c r="I107" s="1"/>
      <c r="J107" s="2"/>
    </row>
    <row r="108" spans="1:10" s="43" customFormat="1" ht="15.75" x14ac:dyDescent="0.25">
      <c r="A108" s="41"/>
      <c r="B108" s="41"/>
      <c r="D108" s="45"/>
      <c r="E108" s="46"/>
      <c r="F108" s="49"/>
      <c r="G108" s="49"/>
      <c r="H108" s="50"/>
      <c r="I108" s="42"/>
    </row>
    <row r="109" spans="1:10" ht="36" customHeight="1" x14ac:dyDescent="0.25">
      <c r="A109" s="177" t="s">
        <v>68</v>
      </c>
      <c r="B109" s="177"/>
      <c r="C109" s="178"/>
      <c r="D109" s="178"/>
      <c r="E109" s="178"/>
      <c r="F109" s="178"/>
      <c r="G109" s="178"/>
      <c r="H109" s="178"/>
      <c r="I109" s="178"/>
    </row>
    <row r="110" spans="1:10" ht="15.75" x14ac:dyDescent="0.25">
      <c r="A110" s="236" t="s">
        <v>69</v>
      </c>
      <c r="B110" s="236"/>
      <c r="C110" s="237"/>
      <c r="D110" s="237"/>
      <c r="E110" s="237"/>
      <c r="F110" s="237"/>
      <c r="G110" s="237"/>
      <c r="H110" s="237"/>
      <c r="I110" s="237"/>
    </row>
    <row r="111" spans="1:10" ht="15.75" x14ac:dyDescent="0.25">
      <c r="A111" s="236" t="s">
        <v>70</v>
      </c>
      <c r="B111" s="236"/>
      <c r="C111" s="237"/>
      <c r="D111" s="237"/>
      <c r="E111" s="237"/>
      <c r="F111" s="237"/>
      <c r="G111" s="237"/>
      <c r="H111" s="237"/>
      <c r="I111" s="237"/>
    </row>
    <row r="112" spans="1:10" ht="15.75" x14ac:dyDescent="0.25">
      <c r="A112" s="177" t="s">
        <v>71</v>
      </c>
      <c r="B112" s="177"/>
      <c r="C112" s="178"/>
      <c r="D112" s="178"/>
      <c r="E112" s="178"/>
      <c r="F112" s="178"/>
      <c r="G112" s="178"/>
      <c r="H112" s="178"/>
      <c r="I112" s="178"/>
    </row>
    <row r="113" spans="1:11" ht="15.75" x14ac:dyDescent="0.25">
      <c r="A113" s="236" t="s">
        <v>72</v>
      </c>
      <c r="B113" s="236"/>
      <c r="C113" s="237"/>
      <c r="D113" s="237"/>
      <c r="E113" s="237"/>
      <c r="F113" s="237"/>
      <c r="G113" s="237"/>
      <c r="H113" s="237"/>
      <c r="I113" s="237"/>
    </row>
    <row r="114" spans="1:11" ht="15.75" x14ac:dyDescent="0.25">
      <c r="A114" s="8" t="s">
        <v>73</v>
      </c>
      <c r="B114" s="8"/>
    </row>
    <row r="115" spans="1:11" ht="15.75" x14ac:dyDescent="0.25">
      <c r="A115" s="8"/>
      <c r="B115" s="8"/>
      <c r="C115" s="8"/>
      <c r="D115" s="8"/>
      <c r="E115" s="8"/>
      <c r="F115" s="8"/>
      <c r="G115" s="8"/>
      <c r="H115" s="8"/>
      <c r="I115" s="8"/>
    </row>
    <row r="116" spans="1:11" ht="15.75" x14ac:dyDescent="0.25">
      <c r="A116" s="232" t="s">
        <v>74</v>
      </c>
      <c r="B116" s="232"/>
      <c r="C116" s="233"/>
      <c r="D116" s="233"/>
      <c r="E116" s="233"/>
      <c r="F116" s="233"/>
      <c r="G116" s="233"/>
      <c r="H116" s="233"/>
      <c r="I116" s="233"/>
    </row>
    <row r="117" spans="1:11" ht="9.75" customHeight="1" x14ac:dyDescent="0.25">
      <c r="A117" s="26" t="s">
        <v>0</v>
      </c>
      <c r="B117" s="26"/>
      <c r="C117" s="26"/>
      <c r="D117" s="26"/>
      <c r="E117" s="26"/>
      <c r="J117" s="2"/>
      <c r="K117" s="1"/>
    </row>
    <row r="118" spans="1:11" s="30" customFormat="1" ht="20.25" customHeight="1" x14ac:dyDescent="0.25">
      <c r="A118" s="188" t="s">
        <v>75</v>
      </c>
      <c r="B118" s="188"/>
      <c r="C118" s="189"/>
      <c r="D118" s="189"/>
      <c r="E118" s="189"/>
      <c r="F118" s="189"/>
      <c r="G118" s="189"/>
      <c r="H118" s="189"/>
      <c r="I118" s="189"/>
      <c r="J118" s="1"/>
    </row>
    <row r="119" spans="1:11" s="30" customFormat="1" ht="16.5" customHeight="1" x14ac:dyDescent="0.25">
      <c r="A119" s="9"/>
      <c r="B119" s="9"/>
      <c r="C119" s="51"/>
      <c r="D119" s="51"/>
      <c r="E119" s="51"/>
      <c r="F119" s="51"/>
      <c r="G119" s="52">
        <v>2019</v>
      </c>
      <c r="H119" s="52">
        <v>2020</v>
      </c>
      <c r="I119" s="52">
        <v>2021</v>
      </c>
      <c r="J119" s="1"/>
    </row>
    <row r="120" spans="1:11" s="30" customFormat="1" ht="30.75" customHeight="1" x14ac:dyDescent="0.25">
      <c r="A120" s="190" t="str">
        <f>[5]ENTRATA!E145</f>
        <v>Proventi da concessioni edilizie e sanzioni urbanistiche</v>
      </c>
      <c r="B120" s="190"/>
      <c r="C120" s="190"/>
      <c r="D120" s="190"/>
      <c r="E120" s="190"/>
      <c r="F120" s="190"/>
      <c r="G120" s="53">
        <f>[5]ENTRATA!I145</f>
        <v>80000</v>
      </c>
      <c r="H120" s="53">
        <f>[5]ENTRATA!J145</f>
        <v>65000</v>
      </c>
      <c r="I120" s="53">
        <f>[5]ENTRATA!K145</f>
        <v>65000</v>
      </c>
      <c r="J120" s="1"/>
    </row>
    <row r="121" spans="1:11" s="30" customFormat="1" ht="30.75" customHeight="1" x14ac:dyDescent="0.25">
      <c r="A121" s="190" t="str">
        <f>+[5]ENTRATA!E128</f>
        <v>CONTRIBUTO STATALE PER INVESTIMENTI DI MESSA SICUREZZA IMMOBILI (L.Stabilità 2019)</v>
      </c>
      <c r="B121" s="190"/>
      <c r="C121" s="190"/>
      <c r="D121" s="190"/>
      <c r="E121" s="190"/>
      <c r="F121" s="190"/>
      <c r="G121" s="53">
        <f>+[5]ENTRATA!I128</f>
        <v>40000</v>
      </c>
      <c r="H121" s="53">
        <f>+[5]ENTRATA!J128</f>
        <v>0</v>
      </c>
      <c r="I121" s="53">
        <f>+[5]ENTRATA!K128</f>
        <v>0</v>
      </c>
      <c r="J121" s="1"/>
    </row>
    <row r="122" spans="1:11" s="55" customFormat="1" ht="31.5" customHeight="1" x14ac:dyDescent="0.25">
      <c r="A122" s="190" t="str">
        <f>+[5]ENTRATA!E129</f>
        <v>CONTRIBUTO REG.LE EFFICIENTAMENTO ENERGETICO EDIF.VIA G.MARCONI</v>
      </c>
      <c r="B122" s="190"/>
      <c r="C122" s="190"/>
      <c r="D122" s="190"/>
      <c r="E122" s="190"/>
      <c r="F122" s="190"/>
      <c r="G122" s="53">
        <f>+[5]ENTRATA!I129</f>
        <v>19800</v>
      </c>
      <c r="H122" s="53">
        <f>+[5]ENTRATA!J131</f>
        <v>0</v>
      </c>
      <c r="I122" s="53">
        <f>+[5]ENTRATA!K131</f>
        <v>0</v>
      </c>
      <c r="J122" s="54"/>
    </row>
    <row r="123" spans="1:11" s="55" customFormat="1" ht="31.5" hidden="1" customHeight="1" x14ac:dyDescent="0.25">
      <c r="A123" s="190" t="str">
        <f>[5]ENTRATA!E132</f>
        <v>CONCORSO DA COMUNI ASSOCIATI  PER "PROGETTO SICUREZZA"</v>
      </c>
      <c r="B123" s="190"/>
      <c r="C123" s="190"/>
      <c r="D123" s="190"/>
      <c r="E123" s="190"/>
      <c r="F123" s="190"/>
      <c r="G123" s="53">
        <f>[5]ENTRATA!I132</f>
        <v>0</v>
      </c>
      <c r="H123" s="53">
        <f>[5]ENTRATA!J132</f>
        <v>0</v>
      </c>
      <c r="I123" s="53">
        <f>[5]ENTRATA!K132</f>
        <v>0</v>
      </c>
      <c r="J123" s="54"/>
    </row>
    <row r="124" spans="1:11" s="55" customFormat="1" ht="31.5" customHeight="1" x14ac:dyDescent="0.25">
      <c r="A124" s="190" t="str">
        <f>[5]ENTRATA!E150</f>
        <v>FONDO AREE VERDI ex L.R. 12/2005 e s.m.i.</v>
      </c>
      <c r="B124" s="190"/>
      <c r="C124" s="190"/>
      <c r="D124" s="190"/>
      <c r="E124" s="190"/>
      <c r="F124" s="190"/>
      <c r="G124" s="53">
        <f>[5]ENTRATA!I150</f>
        <v>5000</v>
      </c>
      <c r="H124" s="53">
        <f>[5]ENTRATA!J150</f>
        <v>5000</v>
      </c>
      <c r="I124" s="53">
        <f>[5]ENTRATA!K150</f>
        <v>5000</v>
      </c>
      <c r="J124" s="54"/>
    </row>
    <row r="125" spans="1:11" s="55" customFormat="1" ht="31.5" customHeight="1" x14ac:dyDescent="0.25">
      <c r="A125" s="266" t="str">
        <f>[5]ENTRATA!E151</f>
        <v>TOTALE</v>
      </c>
      <c r="B125" s="266"/>
      <c r="C125" s="266"/>
      <c r="D125" s="266"/>
      <c r="E125" s="266"/>
      <c r="F125" s="266"/>
      <c r="G125" s="56">
        <f>SUM(G120:G124)</f>
        <v>144800</v>
      </c>
      <c r="H125" s="56">
        <f>SUM(H120:H124)</f>
        <v>70000</v>
      </c>
      <c r="I125" s="56">
        <f>SUM(I120:I124)</f>
        <v>70000</v>
      </c>
      <c r="J125" s="54"/>
    </row>
    <row r="126" spans="1:11" s="55" customFormat="1" ht="14.25" customHeight="1" x14ac:dyDescent="0.25">
      <c r="A126" s="57"/>
      <c r="B126" s="57"/>
      <c r="C126" s="57"/>
      <c r="D126" s="57"/>
      <c r="E126" s="57"/>
      <c r="F126" s="57"/>
      <c r="G126" s="58"/>
      <c r="H126" s="58"/>
      <c r="I126" s="58"/>
      <c r="J126" s="54"/>
    </row>
    <row r="127" spans="1:11" ht="15.75" x14ac:dyDescent="0.25">
      <c r="A127" s="232" t="s">
        <v>76</v>
      </c>
      <c r="B127" s="232"/>
      <c r="C127" s="233"/>
      <c r="D127" s="233"/>
      <c r="E127" s="233"/>
      <c r="F127" s="233"/>
      <c r="G127" s="233"/>
      <c r="H127" s="233"/>
      <c r="I127" s="233"/>
      <c r="K127" s="2" t="s">
        <v>0</v>
      </c>
    </row>
    <row r="128" spans="1:11" ht="6" customHeight="1" x14ac:dyDescent="0.25">
      <c r="A128" s="26" t="s">
        <v>0</v>
      </c>
      <c r="B128" s="26"/>
      <c r="C128" s="26"/>
      <c r="D128" s="26"/>
      <c r="E128" s="26"/>
      <c r="J128" s="2"/>
      <c r="K128" s="1"/>
    </row>
    <row r="129" spans="1:11" ht="15.75" x14ac:dyDescent="0.25">
      <c r="A129" s="236" t="s">
        <v>77</v>
      </c>
      <c r="B129" s="236"/>
      <c r="C129" s="237"/>
      <c r="D129" s="237"/>
      <c r="E129" s="237"/>
      <c r="F129" s="237"/>
      <c r="G129" s="237"/>
      <c r="H129" s="237"/>
      <c r="I129" s="237"/>
    </row>
    <row r="130" spans="1:11" ht="6" customHeight="1" x14ac:dyDescent="0.25">
      <c r="A130" s="8" t="s">
        <v>0</v>
      </c>
      <c r="B130" s="8"/>
    </row>
    <row r="131" spans="1:11" ht="15.75" x14ac:dyDescent="0.25">
      <c r="A131" s="232" t="s">
        <v>78</v>
      </c>
      <c r="B131" s="232"/>
      <c r="C131" s="233"/>
      <c r="D131" s="233"/>
      <c r="E131" s="233"/>
      <c r="F131" s="233"/>
      <c r="G131" s="233"/>
      <c r="H131" s="233"/>
      <c r="I131" s="233"/>
    </row>
    <row r="132" spans="1:11" ht="9.75" customHeight="1" x14ac:dyDescent="0.25">
      <c r="A132" s="26" t="s">
        <v>0</v>
      </c>
      <c r="B132" s="26"/>
      <c r="C132" s="26"/>
      <c r="D132" s="26"/>
      <c r="E132" s="26"/>
      <c r="J132" s="2"/>
      <c r="K132" s="1"/>
    </row>
    <row r="133" spans="1:11" ht="15.75" x14ac:dyDescent="0.25">
      <c r="A133" s="236" t="s">
        <v>77</v>
      </c>
      <c r="B133" s="236"/>
      <c r="C133" s="237"/>
      <c r="D133" s="237"/>
      <c r="E133" s="237"/>
      <c r="F133" s="237"/>
      <c r="G133" s="237"/>
      <c r="H133" s="237"/>
      <c r="I133" s="237"/>
    </row>
    <row r="134" spans="1:11" ht="6" customHeight="1" x14ac:dyDescent="0.25">
      <c r="A134" s="8" t="s">
        <v>0</v>
      </c>
      <c r="B134" s="8"/>
    </row>
    <row r="135" spans="1:11" ht="15.75" x14ac:dyDescent="0.25">
      <c r="A135" s="232" t="s">
        <v>79</v>
      </c>
      <c r="B135" s="232"/>
      <c r="C135" s="233"/>
      <c r="D135" s="233"/>
      <c r="E135" s="233"/>
      <c r="F135" s="233"/>
      <c r="G135" s="233"/>
      <c r="H135" s="233"/>
      <c r="I135" s="233"/>
    </row>
    <row r="136" spans="1:11" ht="9.75" customHeight="1" x14ac:dyDescent="0.25">
      <c r="A136" s="26" t="s">
        <v>0</v>
      </c>
      <c r="B136" s="26"/>
      <c r="C136" s="26"/>
      <c r="D136" s="26"/>
      <c r="E136" s="26"/>
      <c r="J136" s="2"/>
      <c r="K136" s="1"/>
    </row>
    <row r="137" spans="1:11" ht="40.5" customHeight="1" x14ac:dyDescent="0.25">
      <c r="A137" s="188" t="s">
        <v>80</v>
      </c>
      <c r="B137" s="188"/>
      <c r="C137" s="189"/>
      <c r="D137" s="189"/>
      <c r="E137" s="189"/>
      <c r="F137" s="189"/>
      <c r="G137" s="189"/>
      <c r="H137" s="189"/>
      <c r="I137" s="189"/>
    </row>
    <row r="138" spans="1:11" ht="6.75" customHeight="1" x14ac:dyDescent="0.25">
      <c r="A138" s="236"/>
      <c r="B138" s="236"/>
      <c r="C138" s="237"/>
      <c r="D138" s="237"/>
      <c r="E138" s="237"/>
      <c r="F138" s="237"/>
      <c r="G138" s="237"/>
      <c r="H138" s="237"/>
      <c r="I138" s="237"/>
    </row>
    <row r="139" spans="1:11" ht="15.75" x14ac:dyDescent="0.25">
      <c r="A139" s="232" t="s">
        <v>81</v>
      </c>
      <c r="B139" s="232"/>
      <c r="C139" s="233"/>
      <c r="D139" s="233"/>
      <c r="E139" s="233"/>
      <c r="F139" s="233"/>
      <c r="G139" s="233"/>
      <c r="H139" s="233"/>
      <c r="I139" s="233"/>
    </row>
    <row r="140" spans="1:11" ht="6.75" customHeight="1" x14ac:dyDescent="0.25">
      <c r="A140" s="8"/>
      <c r="B140" s="8"/>
    </row>
    <row r="141" spans="1:11" ht="15.75" x14ac:dyDescent="0.25">
      <c r="A141" s="236" t="s">
        <v>82</v>
      </c>
      <c r="B141" s="236"/>
      <c r="C141" s="237"/>
      <c r="D141" s="237"/>
      <c r="E141" s="237"/>
      <c r="F141" s="237"/>
      <c r="G141" s="237"/>
      <c r="H141" s="237"/>
      <c r="I141" s="237"/>
    </row>
    <row r="142" spans="1:11" ht="6" customHeight="1" x14ac:dyDescent="0.25">
      <c r="A142" s="37"/>
      <c r="B142" s="37"/>
      <c r="C142" s="38"/>
      <c r="D142" s="38"/>
      <c r="E142" s="38"/>
      <c r="F142" s="38"/>
      <c r="G142" s="38"/>
      <c r="H142" s="38"/>
      <c r="I142" s="38"/>
    </row>
    <row r="143" spans="1:11" ht="15.75" hidden="1" x14ac:dyDescent="0.25">
      <c r="A143" s="8" t="s">
        <v>0</v>
      </c>
      <c r="B143" s="8"/>
    </row>
    <row r="144" spans="1:11" ht="19.5" customHeight="1" x14ac:dyDescent="0.25">
      <c r="A144" s="261" t="s">
        <v>83</v>
      </c>
      <c r="B144" s="261"/>
      <c r="C144" s="262"/>
      <c r="D144" s="262"/>
      <c r="E144" s="262"/>
      <c r="F144" s="262"/>
      <c r="G144" s="262"/>
      <c r="H144" s="262"/>
      <c r="I144" s="262"/>
    </row>
    <row r="145" spans="1:12" ht="21.75" customHeight="1" x14ac:dyDescent="0.25">
      <c r="A145" s="263" t="s">
        <v>84</v>
      </c>
      <c r="B145" s="264"/>
      <c r="C145" s="264"/>
      <c r="D145" s="264"/>
      <c r="E145" s="264"/>
      <c r="F145" s="264"/>
      <c r="G145" s="264"/>
      <c r="H145" s="264"/>
      <c r="I145" s="265"/>
      <c r="J145" s="2"/>
    </row>
    <row r="146" spans="1:12" ht="15" customHeight="1" x14ac:dyDescent="0.25">
      <c r="A146" s="59"/>
      <c r="B146" s="59"/>
      <c r="C146" s="59"/>
      <c r="D146" s="59"/>
      <c r="E146" s="59"/>
      <c r="F146" s="60"/>
      <c r="G146" s="61"/>
      <c r="H146" s="61"/>
      <c r="I146" s="61"/>
    </row>
    <row r="147" spans="1:12" ht="22.5" customHeight="1" x14ac:dyDescent="0.25">
      <c r="A147" s="254" t="s">
        <v>16</v>
      </c>
      <c r="B147" s="255"/>
      <c r="C147" s="255" t="s">
        <v>17</v>
      </c>
      <c r="D147" s="255"/>
      <c r="E147" s="255"/>
      <c r="F147" s="255" t="s">
        <v>18</v>
      </c>
      <c r="G147" s="255" t="s">
        <v>19</v>
      </c>
      <c r="H147" s="255" t="s">
        <v>85</v>
      </c>
      <c r="I147" s="259" t="s">
        <v>86</v>
      </c>
    </row>
    <row r="148" spans="1:12" ht="15" customHeight="1" x14ac:dyDescent="0.25">
      <c r="A148" s="256"/>
      <c r="B148" s="257"/>
      <c r="C148" s="257"/>
      <c r="D148" s="257"/>
      <c r="E148" s="257"/>
      <c r="F148" s="258"/>
      <c r="G148" s="257"/>
      <c r="H148" s="257"/>
      <c r="I148" s="260"/>
    </row>
    <row r="149" spans="1:12" ht="15" customHeight="1" x14ac:dyDescent="0.25">
      <c r="A149" s="62"/>
      <c r="B149" s="63"/>
      <c r="C149" s="253" t="s">
        <v>87</v>
      </c>
      <c r="D149" s="253"/>
      <c r="E149" s="253"/>
      <c r="F149" s="64">
        <v>0</v>
      </c>
      <c r="G149" s="65">
        <v>0</v>
      </c>
      <c r="H149" s="65">
        <v>0</v>
      </c>
      <c r="I149" s="66">
        <v>0</v>
      </c>
    </row>
    <row r="150" spans="1:12" x14ac:dyDescent="0.25">
      <c r="A150" s="251">
        <v>1</v>
      </c>
      <c r="B150" s="252"/>
      <c r="C150" s="249" t="s">
        <v>88</v>
      </c>
      <c r="D150" s="67" t="s">
        <v>89</v>
      </c>
      <c r="E150" s="68"/>
      <c r="F150" s="69">
        <f>[5]PAREGGIO!B19</f>
        <v>1058267.83</v>
      </c>
      <c r="G150" s="69">
        <f>[5]PAREGGIO!C19</f>
        <v>1062750</v>
      </c>
      <c r="H150" s="69">
        <f>[5]PAREGGIO!D19</f>
        <v>1037250</v>
      </c>
      <c r="I150" s="70">
        <f>[5]PAREGGIO!E19</f>
        <v>998850</v>
      </c>
    </row>
    <row r="151" spans="1:12" x14ac:dyDescent="0.25">
      <c r="A151" s="71"/>
      <c r="B151" s="72"/>
      <c r="C151" s="249"/>
      <c r="D151" s="73" t="s">
        <v>90</v>
      </c>
      <c r="E151" s="68"/>
      <c r="F151" s="69"/>
      <c r="G151" s="74">
        <f>+[5]Relaz.Revisore!F141</f>
        <v>198159.5</v>
      </c>
      <c r="H151" s="74">
        <f>+[5]Relaz.Revisore!G141</f>
        <v>123405.52</v>
      </c>
      <c r="I151" s="75">
        <f>+[5]Relaz.Revisore!H141</f>
        <v>110149.01</v>
      </c>
    </row>
    <row r="152" spans="1:12" ht="15" customHeight="1" x14ac:dyDescent="0.25">
      <c r="A152" s="76"/>
      <c r="B152" s="77"/>
      <c r="C152" s="249"/>
      <c r="D152" s="73" t="s">
        <v>91</v>
      </c>
      <c r="E152" s="68"/>
      <c r="F152" s="74">
        <f>[5]PAREGGIO!B4</f>
        <v>14547.83</v>
      </c>
      <c r="G152" s="74">
        <f>[5]PAREGGIO!C4</f>
        <v>0</v>
      </c>
      <c r="H152" s="74">
        <f>[5]PAREGGIO!D4</f>
        <v>0</v>
      </c>
      <c r="I152" s="70">
        <f>[5]PAREGGIO!E4</f>
        <v>0</v>
      </c>
    </row>
    <row r="153" spans="1:12" ht="15" customHeight="1" x14ac:dyDescent="0.25">
      <c r="A153" s="78"/>
      <c r="B153" s="79"/>
      <c r="C153" s="80"/>
      <c r="D153" s="81"/>
      <c r="E153" s="82"/>
      <c r="F153" s="83"/>
      <c r="G153" s="83"/>
      <c r="H153" s="83"/>
      <c r="I153" s="84"/>
    </row>
    <row r="154" spans="1:12" x14ac:dyDescent="0.25">
      <c r="A154" s="246">
        <v>2</v>
      </c>
      <c r="B154" s="247"/>
      <c r="C154" s="248" t="s">
        <v>92</v>
      </c>
      <c r="D154" s="85" t="s">
        <v>89</v>
      </c>
      <c r="E154" s="86"/>
      <c r="F154" s="70">
        <f>[5]PAREGGIO!B20</f>
        <v>245901.68000000005</v>
      </c>
      <c r="G154" s="87">
        <f>[5]PAREGGIO!C20</f>
        <v>144800</v>
      </c>
      <c r="H154" s="87">
        <f>[5]PAREGGIO!D20</f>
        <v>70000</v>
      </c>
      <c r="I154" s="70">
        <f>[5]PAREGGIO!E20</f>
        <v>70000</v>
      </c>
    </row>
    <row r="155" spans="1:12" x14ac:dyDescent="0.25">
      <c r="A155" s="71"/>
      <c r="B155" s="72"/>
      <c r="C155" s="249"/>
      <c r="D155" s="73" t="s">
        <v>90</v>
      </c>
      <c r="E155" s="68"/>
      <c r="F155" s="69"/>
      <c r="G155" s="74">
        <v>4963.88</v>
      </c>
      <c r="H155" s="74">
        <v>4963.88</v>
      </c>
      <c r="I155" s="75">
        <v>0</v>
      </c>
    </row>
    <row r="156" spans="1:12" ht="15" customHeight="1" x14ac:dyDescent="0.25">
      <c r="A156" s="76"/>
      <c r="B156" s="77"/>
      <c r="C156" s="249"/>
      <c r="D156" s="73" t="s">
        <v>91</v>
      </c>
      <c r="E156" s="68"/>
      <c r="F156" s="74"/>
      <c r="G156" s="74"/>
      <c r="H156" s="74">
        <f>[5]PAREGGIO!D5</f>
        <v>0</v>
      </c>
      <c r="I156" s="70">
        <f>[5]PAREGGIO!E5</f>
        <v>0</v>
      </c>
    </row>
    <row r="157" spans="1:12" ht="15.75" customHeight="1" x14ac:dyDescent="0.25">
      <c r="A157" s="88"/>
      <c r="B157" s="89"/>
      <c r="C157" s="80"/>
      <c r="D157" s="90"/>
      <c r="E157" s="82"/>
      <c r="F157" s="91"/>
      <c r="G157" s="91"/>
      <c r="H157" s="91"/>
      <c r="I157" s="92"/>
    </row>
    <row r="158" spans="1:12" x14ac:dyDescent="0.25">
      <c r="A158" s="246">
        <v>3</v>
      </c>
      <c r="B158" s="247"/>
      <c r="C158" s="248" t="s">
        <v>93</v>
      </c>
      <c r="D158" s="85" t="s">
        <v>89</v>
      </c>
      <c r="E158" s="86"/>
      <c r="F158" s="87">
        <f>[5]PAREGGIO!B21</f>
        <v>0</v>
      </c>
      <c r="G158" s="87">
        <f>[5]PAREGGIO!C21</f>
        <v>0</v>
      </c>
      <c r="H158" s="87">
        <f>[5]PAREGGIO!D21</f>
        <v>0</v>
      </c>
      <c r="I158" s="70">
        <f>[5]PAREGGIO!E21</f>
        <v>0</v>
      </c>
      <c r="K158" s="93"/>
      <c r="L158" s="93"/>
    </row>
    <row r="159" spans="1:12" x14ac:dyDescent="0.25">
      <c r="A159" s="71"/>
      <c r="B159" s="72"/>
      <c r="C159" s="249"/>
      <c r="D159" s="73" t="s">
        <v>90</v>
      </c>
      <c r="E159" s="68"/>
      <c r="F159" s="69"/>
      <c r="G159" s="69">
        <v>0</v>
      </c>
      <c r="H159" s="69">
        <v>0</v>
      </c>
      <c r="I159" s="70">
        <v>0</v>
      </c>
      <c r="K159" s="93"/>
      <c r="L159" s="93"/>
    </row>
    <row r="160" spans="1:12" ht="17.25" customHeight="1" x14ac:dyDescent="0.25">
      <c r="A160" s="76"/>
      <c r="B160" s="77"/>
      <c r="C160" s="249"/>
      <c r="D160" s="73" t="s">
        <v>91</v>
      </c>
      <c r="E160" s="68"/>
      <c r="F160" s="74">
        <v>0</v>
      </c>
      <c r="G160" s="74">
        <v>0</v>
      </c>
      <c r="H160" s="74">
        <v>0</v>
      </c>
      <c r="I160" s="70">
        <v>0</v>
      </c>
      <c r="K160" s="93"/>
      <c r="L160" s="93"/>
    </row>
    <row r="161" spans="1:12" x14ac:dyDescent="0.25">
      <c r="A161" s="88"/>
      <c r="B161" s="89"/>
      <c r="C161" s="80"/>
      <c r="D161" s="90"/>
      <c r="E161" s="82"/>
      <c r="F161" s="91"/>
      <c r="G161" s="91"/>
      <c r="H161" s="91"/>
      <c r="I161" s="70"/>
      <c r="K161" s="93"/>
      <c r="L161" s="93"/>
    </row>
    <row r="162" spans="1:12" x14ac:dyDescent="0.25">
      <c r="A162" s="246">
        <v>4</v>
      </c>
      <c r="B162" s="247"/>
      <c r="C162" s="248" t="s">
        <v>94</v>
      </c>
      <c r="D162" s="85" t="s">
        <v>89</v>
      </c>
      <c r="E162" s="86"/>
      <c r="F162" s="87">
        <f>[5]PAREGGIO!B22</f>
        <v>31630</v>
      </c>
      <c r="G162" s="87">
        <f>[5]PAREGGIO!C22</f>
        <v>31650</v>
      </c>
      <c r="H162" s="87">
        <f>[5]PAREGGIO!D22</f>
        <v>27000</v>
      </c>
      <c r="I162" s="94">
        <f>[5]PAREGGIO!E22</f>
        <v>28350</v>
      </c>
      <c r="K162" s="93"/>
      <c r="L162" s="93"/>
    </row>
    <row r="163" spans="1:12" x14ac:dyDescent="0.25">
      <c r="A163" s="71"/>
      <c r="B163" s="72"/>
      <c r="C163" s="249"/>
      <c r="D163" s="73" t="s">
        <v>90</v>
      </c>
      <c r="E163" s="68"/>
      <c r="F163" s="69"/>
      <c r="G163" s="69">
        <v>0</v>
      </c>
      <c r="H163" s="69">
        <v>0</v>
      </c>
      <c r="I163" s="70">
        <v>0</v>
      </c>
      <c r="K163" s="93"/>
      <c r="L163" s="93"/>
    </row>
    <row r="164" spans="1:12" x14ac:dyDescent="0.25">
      <c r="A164" s="76"/>
      <c r="B164" s="77"/>
      <c r="C164" s="249"/>
      <c r="D164" s="73" t="s">
        <v>91</v>
      </c>
      <c r="E164" s="68"/>
      <c r="F164" s="74">
        <v>0</v>
      </c>
      <c r="G164" s="74">
        <v>0</v>
      </c>
      <c r="H164" s="74">
        <v>0</v>
      </c>
      <c r="I164" s="75">
        <v>0</v>
      </c>
      <c r="K164" s="93"/>
      <c r="L164" s="93"/>
    </row>
    <row r="165" spans="1:12" x14ac:dyDescent="0.25">
      <c r="A165" s="88"/>
      <c r="B165" s="89"/>
      <c r="C165" s="80"/>
      <c r="D165" s="90"/>
      <c r="E165" s="82"/>
      <c r="F165" s="91"/>
      <c r="G165" s="91"/>
      <c r="H165" s="91"/>
      <c r="I165" s="95"/>
      <c r="K165" s="93"/>
      <c r="L165" s="93"/>
    </row>
    <row r="166" spans="1:12" x14ac:dyDescent="0.25">
      <c r="A166" s="246">
        <v>5</v>
      </c>
      <c r="B166" s="247"/>
      <c r="C166" s="248" t="s">
        <v>95</v>
      </c>
      <c r="D166" s="85" t="s">
        <v>89</v>
      </c>
      <c r="E166" s="86"/>
      <c r="F166" s="87">
        <f>[5]PAREGGIO!B23</f>
        <v>0</v>
      </c>
      <c r="G166" s="87">
        <f>[5]PAREGGIO!C23</f>
        <v>0</v>
      </c>
      <c r="H166" s="87">
        <f>[5]PAREGGIO!D23</f>
        <v>0</v>
      </c>
      <c r="I166" s="94">
        <f>[5]PAREGGIO!E23</f>
        <v>0</v>
      </c>
      <c r="K166" s="93"/>
      <c r="L166" s="93"/>
    </row>
    <row r="167" spans="1:12" x14ac:dyDescent="0.25">
      <c r="A167" s="71"/>
      <c r="B167" s="72"/>
      <c r="C167" s="249"/>
      <c r="D167" s="73" t="s">
        <v>90</v>
      </c>
      <c r="E167" s="68"/>
      <c r="F167" s="69"/>
      <c r="G167" s="69">
        <v>0</v>
      </c>
      <c r="H167" s="69">
        <v>0</v>
      </c>
      <c r="I167" s="70">
        <v>0</v>
      </c>
      <c r="K167" s="93"/>
      <c r="L167" s="93"/>
    </row>
    <row r="168" spans="1:12" x14ac:dyDescent="0.25">
      <c r="A168" s="76"/>
      <c r="B168" s="77"/>
      <c r="C168" s="249"/>
      <c r="D168" s="73" t="s">
        <v>91</v>
      </c>
      <c r="E168" s="68"/>
      <c r="F168" s="74">
        <v>0</v>
      </c>
      <c r="G168" s="74">
        <v>0</v>
      </c>
      <c r="H168" s="74">
        <v>0</v>
      </c>
      <c r="I168" s="75">
        <v>0</v>
      </c>
      <c r="K168" s="93"/>
      <c r="L168" s="93"/>
    </row>
    <row r="169" spans="1:12" ht="20.25" customHeight="1" x14ac:dyDescent="0.25">
      <c r="A169" s="88"/>
      <c r="B169" s="89"/>
      <c r="C169" s="250"/>
      <c r="D169" s="90"/>
      <c r="E169" s="82"/>
      <c r="F169" s="91"/>
      <c r="G169" s="91"/>
      <c r="H169" s="91"/>
      <c r="I169" s="95"/>
      <c r="K169" s="93"/>
      <c r="L169" s="93"/>
    </row>
    <row r="170" spans="1:12" x14ac:dyDescent="0.25">
      <c r="A170" s="251">
        <v>7</v>
      </c>
      <c r="B170" s="252"/>
      <c r="C170" s="249" t="s">
        <v>96</v>
      </c>
      <c r="D170" s="67" t="s">
        <v>89</v>
      </c>
      <c r="E170" s="68"/>
      <c r="F170" s="69">
        <f>[5]PAREGGIO!B25</f>
        <v>414750</v>
      </c>
      <c r="G170" s="69">
        <f>[5]PAREGGIO!C25</f>
        <v>415000</v>
      </c>
      <c r="H170" s="69">
        <f>[5]PAREGGIO!D25</f>
        <v>415000</v>
      </c>
      <c r="I170" s="70">
        <f>[5]PAREGGIO!E25</f>
        <v>415000</v>
      </c>
      <c r="K170" s="93"/>
      <c r="L170" s="93"/>
    </row>
    <row r="171" spans="1:12" x14ac:dyDescent="0.25">
      <c r="A171" s="71"/>
      <c r="B171" s="72"/>
      <c r="C171" s="249"/>
      <c r="D171" s="73" t="s">
        <v>90</v>
      </c>
      <c r="E171" s="68"/>
      <c r="F171" s="69"/>
      <c r="G171" s="69">
        <v>0</v>
      </c>
      <c r="H171" s="69">
        <v>0</v>
      </c>
      <c r="I171" s="70">
        <v>0</v>
      </c>
      <c r="K171" s="93"/>
      <c r="L171" s="93"/>
    </row>
    <row r="172" spans="1:12" ht="15.75" customHeight="1" x14ac:dyDescent="0.25">
      <c r="A172" s="76"/>
      <c r="B172" s="77"/>
      <c r="C172" s="249"/>
      <c r="D172" s="73" t="s">
        <v>91</v>
      </c>
      <c r="E172" s="68"/>
      <c r="F172" s="74">
        <v>0</v>
      </c>
      <c r="G172" s="74">
        <v>0</v>
      </c>
      <c r="H172" s="74">
        <v>0</v>
      </c>
      <c r="I172" s="75">
        <v>0</v>
      </c>
    </row>
    <row r="173" spans="1:12" x14ac:dyDescent="0.25">
      <c r="A173" s="88"/>
      <c r="B173" s="89"/>
      <c r="C173" s="90"/>
      <c r="D173" s="90"/>
      <c r="E173" s="82"/>
      <c r="F173" s="91"/>
      <c r="G173" s="91"/>
      <c r="H173" s="91"/>
      <c r="I173" s="95"/>
    </row>
    <row r="174" spans="1:12" x14ac:dyDescent="0.25">
      <c r="A174" s="96"/>
      <c r="B174" s="97"/>
      <c r="C174" s="98" t="s">
        <v>97</v>
      </c>
      <c r="D174" s="99" t="s">
        <v>89</v>
      </c>
      <c r="E174" s="86"/>
      <c r="F174" s="100">
        <f>+F150+F154+F158+F162+F166+F170</f>
        <v>1750549.5100000002</v>
      </c>
      <c r="G174" s="100">
        <f t="shared" ref="G174:I175" si="2">+G150+G154+G158+G162+G166+G170</f>
        <v>1654200</v>
      </c>
      <c r="H174" s="100">
        <f t="shared" si="2"/>
        <v>1549250</v>
      </c>
      <c r="I174" s="101">
        <f t="shared" si="2"/>
        <v>1512200</v>
      </c>
    </row>
    <row r="175" spans="1:12" x14ac:dyDescent="0.25">
      <c r="A175" s="78"/>
      <c r="B175" s="79"/>
      <c r="C175" s="102"/>
      <c r="D175" s="103" t="s">
        <v>90</v>
      </c>
      <c r="E175" s="82"/>
      <c r="F175" s="104">
        <f>+F151+F155+F159+F163+F167+F171</f>
        <v>0</v>
      </c>
      <c r="G175" s="104">
        <f>+G151+G155+G159+G163+G167+G171</f>
        <v>203123.38</v>
      </c>
      <c r="H175" s="104">
        <f t="shared" si="2"/>
        <v>128369.40000000001</v>
      </c>
      <c r="I175" s="105">
        <f t="shared" si="2"/>
        <v>110149.01</v>
      </c>
    </row>
    <row r="176" spans="1:12" ht="15.75" x14ac:dyDescent="0.25">
      <c r="A176" s="8" t="s">
        <v>0</v>
      </c>
      <c r="B176" s="8"/>
    </row>
    <row r="177" spans="1:12" ht="15.75" x14ac:dyDescent="0.25">
      <c r="A177" s="232" t="s">
        <v>98</v>
      </c>
      <c r="B177" s="232"/>
      <c r="C177" s="233"/>
      <c r="D177" s="233"/>
      <c r="E177" s="233"/>
      <c r="F177" s="233"/>
      <c r="G177" s="233"/>
      <c r="H177" s="233"/>
      <c r="I177" s="233"/>
    </row>
    <row r="178" spans="1:12" ht="12.95" customHeight="1" x14ac:dyDescent="0.25">
      <c r="A178" s="8" t="s">
        <v>0</v>
      </c>
      <c r="B178" s="8"/>
    </row>
    <row r="179" spans="1:12" ht="19.5" customHeight="1" x14ac:dyDescent="0.25">
      <c r="A179" s="236" t="s">
        <v>99</v>
      </c>
      <c r="B179" s="236"/>
      <c r="C179" s="236"/>
      <c r="D179" s="236"/>
      <c r="E179" s="236"/>
      <c r="F179" s="236"/>
      <c r="G179" s="236"/>
      <c r="H179" s="236"/>
      <c r="I179" s="236"/>
    </row>
    <row r="180" spans="1:12" ht="15.75" x14ac:dyDescent="0.25">
      <c r="A180" s="8" t="s">
        <v>0</v>
      </c>
      <c r="B180" s="8"/>
    </row>
    <row r="181" spans="1:12" s="106" customFormat="1" ht="15" customHeight="1" x14ac:dyDescent="0.25">
      <c r="C181" s="243" t="s">
        <v>100</v>
      </c>
      <c r="D181" s="244"/>
      <c r="E181" s="245"/>
      <c r="F181" s="107" t="str">
        <f>+F102</f>
        <v>Anno 2019</v>
      </c>
      <c r="G181" s="107" t="str">
        <f>+G102</f>
        <v>Anno 2020</v>
      </c>
      <c r="H181" s="107" t="str">
        <f>+H102</f>
        <v>Anno 2021</v>
      </c>
      <c r="J181" s="1"/>
    </row>
    <row r="182" spans="1:12" ht="15" customHeight="1" x14ac:dyDescent="0.25">
      <c r="C182" s="238" t="s">
        <v>101</v>
      </c>
      <c r="D182" s="239"/>
      <c r="E182" s="240"/>
      <c r="F182" s="32">
        <f>+[5]SPESA!J39+[5]SPESA!J116+[5]SPESA!J139+[5]SPESA!J170+[5]SPESA!J325</f>
        <v>252350</v>
      </c>
      <c r="G182" s="32">
        <f>+[5]SPESA!K39+[5]SPESA!K116+[5]SPESA!K139+[5]SPESA!K170+[5]SPESA!K325</f>
        <v>252150</v>
      </c>
      <c r="H182" s="32">
        <f>+[5]SPESA!L39+[5]SPESA!L116+[5]SPESA!L139+[5]SPESA!L170+[5]SPESA!L325</f>
        <v>220550</v>
      </c>
    </row>
    <row r="183" spans="1:12" ht="15" customHeight="1" x14ac:dyDescent="0.25">
      <c r="C183" s="238" t="s">
        <v>102</v>
      </c>
      <c r="D183" s="239"/>
      <c r="E183" s="240"/>
      <c r="F183" s="32">
        <f>+[5]SPESA!J13+[5]SPESA!J43+[5]SPESA!J98+[5]SPESA!J120+[5]SPESA!J143+[5]SPESA!J174+[5]SPESA!J329+[5]SPESA!J244</f>
        <v>21850</v>
      </c>
      <c r="G183" s="32">
        <f>+[5]SPESA!K13+[5]SPESA!K43+[5]SPESA!K98+[5]SPESA!K120+[5]SPESA!K143+[5]SPESA!K174+[5]SPESA!K329+[5]SPESA!K244</f>
        <v>21300</v>
      </c>
      <c r="H183" s="32">
        <f>+[5]SPESA!L13+[5]SPESA!L43+[5]SPESA!L98+[5]SPESA!L120+[5]SPESA!L143+[5]SPESA!L174+[5]SPESA!L329+[5]SPESA!L244</f>
        <v>19100</v>
      </c>
    </row>
    <row r="184" spans="1:12" ht="15" customHeight="1" x14ac:dyDescent="0.25">
      <c r="C184" s="238" t="s">
        <v>103</v>
      </c>
      <c r="D184" s="239"/>
      <c r="E184" s="240"/>
      <c r="F184" s="32">
        <f>+[5]SPESA!J20+[5]SPESA!J62+[5]SPESA!J78+[5]SPESA!J88+[5]SPESA!J105+[5]SPESA!J125+[5]SPESA!J148+[5]SPESA!J184+[5]SPESA!J194+[5]SPESA!J209+[5]SPESA!J251+[5]SPESA!J267+[5]SPESA!J281+[5]SPESA!J295+[5]SPESA!J302+[5]SPESA!J314+[5]SPESA!J341+[5]SPESA!J378+[5]SPESA!J401+[5]SPESA!J425</f>
        <v>414580</v>
      </c>
      <c r="G184" s="32">
        <f>+[5]SPESA!K20+[5]SPESA!K62+[5]SPESA!K78+[5]SPESA!K88+[5]SPESA!K105+[5]SPESA!K125+[5]SPESA!K148+[5]SPESA!K184+[5]SPESA!K194+[5]SPESA!K209+[5]SPESA!K251+[5]SPESA!K267+[5]SPESA!K281+[5]SPESA!K295+[5]SPESA!K302+[5]SPESA!K314+[5]SPESA!K341+[5]SPESA!K378+[5]SPESA!K401+[5]SPESA!K425</f>
        <v>391410</v>
      </c>
      <c r="H184" s="32">
        <f>+[5]SPESA!L20+[5]SPESA!L62+[5]SPESA!L78+[5]SPESA!L88+[5]SPESA!L105+[5]SPESA!L125+[5]SPESA!L148+[5]SPESA!L184+[5]SPESA!L194+[5]SPESA!L209+[5]SPESA!L251+[5]SPESA!L267+[5]SPESA!L281+[5]SPESA!L295+[5]SPESA!L302+[5]SPESA!L314+[5]SPESA!L341+[5]SPESA!L378+[5]SPESA!L401+[5]SPESA!L425</f>
        <v>389560</v>
      </c>
      <c r="L184" s="36"/>
    </row>
    <row r="185" spans="1:12" ht="15" customHeight="1" x14ac:dyDescent="0.25">
      <c r="C185" s="238" t="s">
        <v>27</v>
      </c>
      <c r="D185" s="239"/>
      <c r="E185" s="240"/>
      <c r="F185" s="32">
        <f>+[5]SPESA!J24+[5]SPESA!J67+[5]SPESA!J130+[5]SPESA!J153+[5]SPESA!J159+[5]SPESA!J218+[5]SPESA!J228+[5]SPESA!J234+[5]SPESA!J256+[5]SPESA!J271+[5]SPESA!J286+[5]SPESA!J305+[5]SPESA!J355+[5]SPESA!J372+[5]SPESA!J382+[5]SPESA!J388+[5]SPESA!J395+[5]SPESA!J405+[5]SPESA!J411+[5]SPESA!J417</f>
        <v>301930</v>
      </c>
      <c r="G185" s="32">
        <f>+[5]SPESA!K24+[5]SPESA!K67+[5]SPESA!K130+[5]SPESA!K153+[5]SPESA!K159+[5]SPESA!K218+[5]SPESA!K228+[5]SPESA!K234+[5]SPESA!K256+[5]SPESA!K271+[5]SPESA!K286+[5]SPESA!K305+[5]SPESA!K355+[5]SPESA!K372+[5]SPESA!K382+[5]SPESA!K388+[5]SPESA!K395+[5]SPESA!K405+[5]SPESA!K411+[5]SPESA!K417</f>
        <v>301750</v>
      </c>
      <c r="H185" s="32">
        <f>+[5]SPESA!L24+[5]SPESA!L67+[5]SPESA!L130+[5]SPESA!L153+[5]SPESA!L159+[5]SPESA!L218+[5]SPESA!L228+[5]SPESA!L234+[5]SPESA!L256+[5]SPESA!L271+[5]SPESA!L286+[5]SPESA!L305+[5]SPESA!L355+[5]SPESA!L372+[5]SPESA!L382+[5]SPESA!L388+[5]SPESA!L395+[5]SPESA!L405+[5]SPESA!L411+[5]SPESA!L417</f>
        <v>302550</v>
      </c>
    </row>
    <row r="186" spans="1:12" ht="15" customHeight="1" x14ac:dyDescent="0.25">
      <c r="C186" s="238" t="s">
        <v>104</v>
      </c>
      <c r="D186" s="239"/>
      <c r="E186" s="240"/>
      <c r="F186" s="32">
        <f>+[5]SPESA!J456+[5]SPESA!J645</f>
        <v>20750</v>
      </c>
      <c r="G186" s="32">
        <f>+[5]SPESA!K456+[5]SPESA!K645</f>
        <v>19250</v>
      </c>
      <c r="H186" s="32">
        <f>+[5]SPESA!L456+[5]SPESA!L645</f>
        <v>17950</v>
      </c>
    </row>
    <row r="187" spans="1:12" ht="15" customHeight="1" x14ac:dyDescent="0.25">
      <c r="C187" s="238" t="s">
        <v>105</v>
      </c>
      <c r="D187" s="239"/>
      <c r="E187" s="240"/>
      <c r="F187" s="32">
        <f>+[5]SPESA!J92</f>
        <v>3000</v>
      </c>
      <c r="G187" s="32">
        <f>+[5]SPESA!K92</f>
        <v>2000</v>
      </c>
      <c r="H187" s="32">
        <f>+[5]SPESA!L92</f>
        <v>2000</v>
      </c>
    </row>
    <row r="188" spans="1:12" ht="15" customHeight="1" x14ac:dyDescent="0.25">
      <c r="C188" s="238" t="s">
        <v>106</v>
      </c>
      <c r="D188" s="239"/>
      <c r="E188" s="240"/>
      <c r="F188" s="32">
        <f>+[5]SPESA!J29+[5]SPESA!J71+[5]SPESA!J82+[5]SPESA!J109+[5]SPESA!J188+[5]SPESA!J198+[5]SPESA!J345+[5]SPESA!J359+[5]SPESA!J436+[5]SPESA!J442</f>
        <v>48290</v>
      </c>
      <c r="G188" s="32">
        <f>+[5]SPESA!K29+[5]SPESA!K71+[5]SPESA!K82+[5]SPESA!K109+[5]SPESA!K188+[5]SPESA!K198+[5]SPESA!K345+[5]SPESA!K359+[5]SPESA!K436+[5]SPESA!K442</f>
        <v>49390</v>
      </c>
      <c r="H188" s="32">
        <f>+[5]SPESA!L29+[5]SPESA!L71+[5]SPESA!L82+[5]SPESA!L109+[5]SPESA!L188+[5]SPESA!L198+[5]SPESA!L345+[5]SPESA!L359+[5]SPESA!L436+[5]SPESA!L442</f>
        <v>47140</v>
      </c>
    </row>
    <row r="189" spans="1:12" s="106" customFormat="1" x14ac:dyDescent="0.25">
      <c r="C189" s="241" t="s">
        <v>107</v>
      </c>
      <c r="D189" s="241">
        <v>2697924</v>
      </c>
      <c r="E189" s="242">
        <v>2514246</v>
      </c>
      <c r="F189" s="35">
        <f>SUM(F182:F188)</f>
        <v>1062750</v>
      </c>
      <c r="G189" s="35">
        <f>SUM(G182:G188)</f>
        <v>1037250</v>
      </c>
      <c r="H189" s="35">
        <f>SUM(H182:H188)</f>
        <v>998850</v>
      </c>
      <c r="J189" s="1"/>
    </row>
    <row r="190" spans="1:12" ht="15.75" x14ac:dyDescent="0.25">
      <c r="A190" s="108" t="s">
        <v>0</v>
      </c>
      <c r="B190" s="108"/>
      <c r="F190" s="36"/>
      <c r="G190" s="36"/>
      <c r="H190" s="36"/>
      <c r="J190" s="109"/>
    </row>
    <row r="191" spans="1:12" ht="35.25" customHeight="1" x14ac:dyDescent="0.25">
      <c r="A191" s="177" t="s">
        <v>108</v>
      </c>
      <c r="B191" s="177"/>
      <c r="C191" s="178"/>
      <c r="D191" s="178"/>
      <c r="E191" s="178"/>
      <c r="F191" s="178"/>
      <c r="G191" s="178"/>
      <c r="H191" s="178"/>
      <c r="I191" s="178"/>
    </row>
    <row r="192" spans="1:12" ht="12.95" customHeight="1" x14ac:dyDescent="0.25">
      <c r="A192" s="8" t="s">
        <v>0</v>
      </c>
      <c r="B192" s="8"/>
    </row>
    <row r="193" spans="1:10" ht="15.75" x14ac:dyDescent="0.25">
      <c r="A193" s="236" t="s">
        <v>109</v>
      </c>
      <c r="B193" s="236"/>
      <c r="C193" s="237"/>
      <c r="D193" s="237"/>
      <c r="E193" s="237"/>
      <c r="F193" s="237"/>
      <c r="G193" s="237"/>
      <c r="H193" s="237"/>
      <c r="I193" s="237"/>
    </row>
    <row r="194" spans="1:10" ht="12.95" customHeight="1" x14ac:dyDescent="0.25">
      <c r="A194" s="8" t="s">
        <v>0</v>
      </c>
      <c r="B194" s="8"/>
    </row>
    <row r="195" spans="1:10" ht="32.25" customHeight="1" x14ac:dyDescent="0.25">
      <c r="A195" s="177" t="s">
        <v>110</v>
      </c>
      <c r="B195" s="177"/>
      <c r="C195" s="178"/>
      <c r="D195" s="178"/>
      <c r="E195" s="178"/>
      <c r="F195" s="178"/>
      <c r="G195" s="178"/>
      <c r="H195" s="178"/>
      <c r="I195" s="178"/>
    </row>
    <row r="196" spans="1:10" ht="12.95" customHeight="1" x14ac:dyDescent="0.25">
      <c r="A196" s="8" t="s">
        <v>0</v>
      </c>
      <c r="B196" s="8"/>
    </row>
    <row r="197" spans="1:10" ht="32.25" customHeight="1" x14ac:dyDescent="0.25">
      <c r="A197" s="236" t="s">
        <v>111</v>
      </c>
      <c r="B197" s="236"/>
      <c r="C197" s="237"/>
      <c r="D197" s="237"/>
      <c r="E197" s="237"/>
      <c r="F197" s="237"/>
      <c r="G197" s="237"/>
      <c r="H197" s="237"/>
      <c r="I197" s="237"/>
    </row>
    <row r="198" spans="1:10" ht="12.95" customHeight="1" x14ac:dyDescent="0.25">
      <c r="A198" s="8" t="s">
        <v>0</v>
      </c>
      <c r="B198" s="8"/>
    </row>
    <row r="199" spans="1:10" ht="15.75" x14ac:dyDescent="0.25">
      <c r="A199" s="177" t="s">
        <v>112</v>
      </c>
      <c r="B199" s="177"/>
      <c r="C199" s="178"/>
      <c r="D199" s="178"/>
      <c r="E199" s="178"/>
      <c r="F199" s="178"/>
      <c r="G199" s="178"/>
      <c r="H199" s="178"/>
      <c r="I199" s="178"/>
    </row>
    <row r="200" spans="1:10" ht="12.75" customHeight="1" x14ac:dyDescent="0.25">
      <c r="A200" s="8" t="s">
        <v>0</v>
      </c>
      <c r="B200" s="8"/>
    </row>
    <row r="201" spans="1:10" ht="15.75" x14ac:dyDescent="0.25">
      <c r="A201" s="177" t="s">
        <v>113</v>
      </c>
      <c r="B201" s="177"/>
      <c r="C201" s="178"/>
      <c r="D201" s="178"/>
      <c r="E201" s="178"/>
      <c r="F201" s="178"/>
      <c r="G201" s="178"/>
      <c r="H201" s="178"/>
      <c r="I201" s="178"/>
    </row>
    <row r="202" spans="1:10" ht="12.95" customHeight="1" x14ac:dyDescent="0.25">
      <c r="A202" s="8" t="s">
        <v>0</v>
      </c>
      <c r="B202" s="8"/>
    </row>
    <row r="203" spans="1:10" ht="69" customHeight="1" x14ac:dyDescent="0.25">
      <c r="A203" s="177" t="s">
        <v>114</v>
      </c>
      <c r="B203" s="177"/>
      <c r="C203" s="178"/>
      <c r="D203" s="178"/>
      <c r="E203" s="178"/>
      <c r="F203" s="178"/>
      <c r="G203" s="178"/>
      <c r="H203" s="178"/>
      <c r="I203" s="178"/>
    </row>
    <row r="204" spans="1:10" ht="8.25" customHeight="1" x14ac:dyDescent="0.25">
      <c r="A204" s="236"/>
      <c r="B204" s="236"/>
      <c r="C204" s="237"/>
      <c r="D204" s="237"/>
      <c r="E204" s="237"/>
      <c r="F204" s="237"/>
      <c r="G204" s="237"/>
      <c r="H204" s="237"/>
      <c r="I204" s="237"/>
    </row>
    <row r="205" spans="1:10" ht="15.75" x14ac:dyDescent="0.25">
      <c r="A205" s="232" t="s">
        <v>115</v>
      </c>
      <c r="B205" s="232"/>
      <c r="C205" s="233"/>
      <c r="D205" s="233"/>
      <c r="E205" s="233"/>
      <c r="F205" s="233"/>
      <c r="G205" s="233"/>
      <c r="H205" s="233"/>
      <c r="I205" s="233"/>
    </row>
    <row r="206" spans="1:10" ht="12.95" customHeight="1" x14ac:dyDescent="0.25">
      <c r="A206" s="8" t="s">
        <v>0</v>
      </c>
      <c r="B206" s="8"/>
    </row>
    <row r="207" spans="1:10" s="106" customFormat="1" ht="15.75" customHeight="1" x14ac:dyDescent="0.25">
      <c r="A207" s="26"/>
      <c r="B207" s="26"/>
      <c r="C207" s="225" t="s">
        <v>100</v>
      </c>
      <c r="D207" s="226"/>
      <c r="E207" s="227"/>
      <c r="F207" s="110" t="str">
        <f>F181</f>
        <v>Anno 2019</v>
      </c>
      <c r="G207" s="110" t="str">
        <f>G181</f>
        <v>Anno 2020</v>
      </c>
      <c r="H207" s="110" t="str">
        <f>H181</f>
        <v>Anno 2021</v>
      </c>
      <c r="J207" s="1"/>
    </row>
    <row r="208" spans="1:10" ht="15.75" customHeight="1" x14ac:dyDescent="0.25">
      <c r="A208" s="8"/>
      <c r="B208" s="8"/>
      <c r="C208" s="218" t="s">
        <v>116</v>
      </c>
      <c r="D208" s="219"/>
      <c r="E208" s="220"/>
      <c r="F208" s="32">
        <f>+[5]SPESA!J473+[5]SPESA!J482+[5]SPESA!J494+[5]SPESA!J508+[5]SPESA!J519+[5]SPESA!J529+[5]SPESA!J538+[5]SPESA!J553+[5]SPESA!J559+[5]SPESA!J576+[5]SPESA!J586+[5]SPESA!J598+[5]SPESA!J606</f>
        <v>140800</v>
      </c>
      <c r="G208" s="32">
        <f>+[5]SPESA!K473+[5]SPESA!K482+[5]SPESA!K494+[5]SPESA!K508+[5]SPESA!K519+[5]SPESA!K529+[5]SPESA!K538+[5]SPESA!K553+[5]SPESA!K559+[5]SPESA!K576+[5]SPESA!K586+[5]SPESA!K598</f>
        <v>66000</v>
      </c>
      <c r="H208" s="32">
        <f>+[5]SPESA!L473+[5]SPESA!L482+[5]SPESA!L494+[5]SPESA!L508+[5]SPESA!L519+[5]SPESA!L529+[5]SPESA!L538+[5]SPESA!L553+[5]SPESA!L559+[5]SPESA!L576+[5]SPESA!L586+[5]SPESA!L598</f>
        <v>66000</v>
      </c>
    </row>
    <row r="209" spans="1:10" ht="15.75" customHeight="1" x14ac:dyDescent="0.25">
      <c r="A209" s="8"/>
      <c r="B209" s="8"/>
      <c r="C209" s="218" t="s">
        <v>117</v>
      </c>
      <c r="D209" s="219"/>
      <c r="E209" s="220"/>
      <c r="F209" s="32">
        <f>+[5]SPESA!J505+[5]SPESA!J566+[5]SPESA!J592</f>
        <v>4000</v>
      </c>
      <c r="G209" s="32">
        <f>+[5]SPESA!K505+[5]SPESA!K566+[5]SPESA!K592</f>
        <v>4000</v>
      </c>
      <c r="H209" s="32">
        <f>+[5]SPESA!L505+[5]SPESA!L566+[5]SPESA!L592</f>
        <v>4000</v>
      </c>
    </row>
    <row r="210" spans="1:10" ht="15.75" customHeight="1" x14ac:dyDescent="0.25">
      <c r="A210" s="8"/>
      <c r="B210" s="8"/>
      <c r="C210" s="218" t="s">
        <v>118</v>
      </c>
      <c r="D210" s="219"/>
      <c r="E210" s="220"/>
      <c r="F210" s="32">
        <v>0</v>
      </c>
      <c r="G210" s="32">
        <v>0</v>
      </c>
      <c r="H210" s="32">
        <v>0</v>
      </c>
    </row>
    <row r="211" spans="1:10" ht="15.75" customHeight="1" x14ac:dyDescent="0.25">
      <c r="A211" s="8"/>
      <c r="B211" s="8"/>
      <c r="C211" s="218" t="s">
        <v>119</v>
      </c>
      <c r="D211" s="219"/>
      <c r="E211" s="220"/>
      <c r="F211" s="32">
        <f>+[5]SPESA!J544</f>
        <v>0</v>
      </c>
      <c r="G211" s="32">
        <f>+[5]SPESA!K544</f>
        <v>0</v>
      </c>
      <c r="H211" s="32">
        <f>+[5]SPESA!L544</f>
        <v>0</v>
      </c>
    </row>
    <row r="212" spans="1:10" s="106" customFormat="1" ht="15.75" x14ac:dyDescent="0.25">
      <c r="A212" s="26"/>
      <c r="B212" s="26"/>
      <c r="C212" s="234" t="s">
        <v>120</v>
      </c>
      <c r="D212" s="234"/>
      <c r="E212" s="235"/>
      <c r="F212" s="35">
        <f>SUM(F208:F211)</f>
        <v>144800</v>
      </c>
      <c r="G212" s="35">
        <f>SUM(G208:G211)</f>
        <v>70000</v>
      </c>
      <c r="H212" s="35">
        <f>SUM(H208:H211)</f>
        <v>70000</v>
      </c>
      <c r="J212" s="1"/>
    </row>
    <row r="213" spans="1:10" ht="15.75" customHeight="1" x14ac:dyDescent="0.25">
      <c r="A213" s="8" t="s">
        <v>0</v>
      </c>
      <c r="B213" s="8"/>
    </row>
    <row r="214" spans="1:10" ht="43.5" customHeight="1" x14ac:dyDescent="0.25">
      <c r="A214" s="177" t="s">
        <v>121</v>
      </c>
      <c r="B214" s="177"/>
      <c r="C214" s="178"/>
      <c r="D214" s="178"/>
      <c r="E214" s="178"/>
      <c r="F214" s="178"/>
      <c r="G214" s="178"/>
      <c r="H214" s="178"/>
      <c r="I214" s="178"/>
    </row>
    <row r="215" spans="1:10" ht="6" customHeight="1" x14ac:dyDescent="0.25">
      <c r="A215" s="37"/>
      <c r="B215" s="37"/>
      <c r="C215" s="38"/>
      <c r="D215" s="38"/>
      <c r="E215" s="38"/>
      <c r="F215" s="38"/>
      <c r="G215" s="38"/>
      <c r="H215" s="38"/>
      <c r="I215" s="38"/>
    </row>
    <row r="216" spans="1:10" ht="18.75" customHeight="1" x14ac:dyDescent="0.25">
      <c r="A216" s="232" t="s">
        <v>122</v>
      </c>
      <c r="B216" s="232"/>
      <c r="C216" s="233"/>
      <c r="D216" s="233"/>
      <c r="E216" s="233"/>
      <c r="F216" s="233"/>
      <c r="G216" s="233"/>
      <c r="H216" s="233"/>
      <c r="I216" s="233"/>
    </row>
    <row r="217" spans="1:10" ht="5.25" customHeight="1" x14ac:dyDescent="0.25">
      <c r="A217" s="8"/>
      <c r="B217" s="8"/>
    </row>
    <row r="218" spans="1:10" ht="15.75" x14ac:dyDescent="0.25">
      <c r="A218" s="236" t="s">
        <v>123</v>
      </c>
      <c r="B218" s="236"/>
      <c r="C218" s="237"/>
      <c r="D218" s="237"/>
      <c r="E218" s="237"/>
      <c r="F218" s="237"/>
      <c r="G218" s="237"/>
      <c r="H218" s="237"/>
      <c r="I218" s="237"/>
    </row>
    <row r="219" spans="1:10" ht="3" customHeight="1" x14ac:dyDescent="0.25">
      <c r="A219" s="8" t="s">
        <v>0</v>
      </c>
      <c r="B219" s="8"/>
    </row>
    <row r="220" spans="1:10" ht="15.75" x14ac:dyDescent="0.25">
      <c r="A220" s="232" t="s">
        <v>124</v>
      </c>
      <c r="B220" s="232"/>
      <c r="C220" s="233"/>
      <c r="D220" s="233"/>
      <c r="E220" s="233"/>
      <c r="F220" s="233"/>
      <c r="G220" s="233"/>
      <c r="H220" s="233"/>
      <c r="I220" s="233"/>
    </row>
    <row r="221" spans="1:10" ht="3" customHeight="1" x14ac:dyDescent="0.25">
      <c r="A221" s="8" t="s">
        <v>0</v>
      </c>
      <c r="B221" s="8"/>
    </row>
    <row r="222" spans="1:10" s="106" customFormat="1" ht="15.75" customHeight="1" x14ac:dyDescent="0.25">
      <c r="A222" s="26"/>
      <c r="B222" s="26"/>
      <c r="C222" s="225" t="s">
        <v>100</v>
      </c>
      <c r="D222" s="226"/>
      <c r="E222" s="227"/>
      <c r="F222" s="110" t="str">
        <f>F207</f>
        <v>Anno 2019</v>
      </c>
      <c r="G222" s="110" t="str">
        <f>G207</f>
        <v>Anno 2020</v>
      </c>
      <c r="H222" s="110" t="str">
        <f>H207</f>
        <v>Anno 2021</v>
      </c>
      <c r="J222" s="1"/>
    </row>
    <row r="223" spans="1:10" ht="15.75" customHeight="1" x14ac:dyDescent="0.25">
      <c r="A223" s="8"/>
      <c r="B223" s="8"/>
      <c r="C223" s="218" t="s">
        <v>125</v>
      </c>
      <c r="D223" s="219"/>
      <c r="E223" s="220"/>
      <c r="F223" s="32">
        <v>0</v>
      </c>
      <c r="G223" s="32">
        <v>0</v>
      </c>
      <c r="H223" s="32">
        <v>0</v>
      </c>
    </row>
    <row r="224" spans="1:10" ht="15.75" customHeight="1" x14ac:dyDescent="0.25">
      <c r="A224" s="8"/>
      <c r="B224" s="8"/>
      <c r="C224" s="218" t="s">
        <v>126</v>
      </c>
      <c r="D224" s="219"/>
      <c r="E224" s="220"/>
      <c r="F224" s="32">
        <f>+[5]SPESA!J630</f>
        <v>31650</v>
      </c>
      <c r="G224" s="32">
        <f>+[5]SPESA!K630</f>
        <v>27000</v>
      </c>
      <c r="H224" s="32">
        <f>+[5]SPESA!L630</f>
        <v>28350</v>
      </c>
    </row>
    <row r="225" spans="1:9" ht="23.25" customHeight="1" x14ac:dyDescent="0.25">
      <c r="A225" s="8"/>
      <c r="B225" s="8"/>
      <c r="D225" s="33"/>
      <c r="E225" s="34" t="s">
        <v>127</v>
      </c>
      <c r="F225" s="35">
        <f>SUM(F223:F224)</f>
        <v>31650</v>
      </c>
      <c r="G225" s="35">
        <f>SUM(G223:G224)</f>
        <v>27000</v>
      </c>
      <c r="H225" s="35">
        <f>SUM(H223:H224)</f>
        <v>28350</v>
      </c>
    </row>
    <row r="226" spans="1:9" ht="9.75" customHeight="1" x14ac:dyDescent="0.25">
      <c r="A226" s="8"/>
      <c r="B226" s="8"/>
    </row>
    <row r="227" spans="1:9" ht="51" customHeight="1" x14ac:dyDescent="0.25">
      <c r="A227" s="177" t="s">
        <v>128</v>
      </c>
      <c r="B227" s="177"/>
      <c r="C227" s="178"/>
      <c r="D227" s="178"/>
      <c r="E227" s="178"/>
      <c r="F227" s="178"/>
      <c r="G227" s="178"/>
      <c r="H227" s="178"/>
      <c r="I227" s="178"/>
    </row>
    <row r="228" spans="1:9" ht="15.75" x14ac:dyDescent="0.25">
      <c r="A228" s="8" t="s">
        <v>0</v>
      </c>
      <c r="B228" s="8"/>
    </row>
    <row r="229" spans="1:9" ht="15.75" x14ac:dyDescent="0.25">
      <c r="A229" s="232" t="s">
        <v>129</v>
      </c>
      <c r="B229" s="232"/>
      <c r="C229" s="233"/>
      <c r="D229" s="233"/>
      <c r="E229" s="233"/>
      <c r="F229" s="233"/>
      <c r="G229" s="233"/>
      <c r="H229" s="233"/>
      <c r="I229" s="233"/>
    </row>
    <row r="230" spans="1:9" ht="12.95" customHeight="1" x14ac:dyDescent="0.25">
      <c r="A230" s="8" t="s">
        <v>0</v>
      </c>
      <c r="B230" s="8"/>
    </row>
    <row r="231" spans="1:9" ht="15.75" x14ac:dyDescent="0.25">
      <c r="A231" s="177" t="s">
        <v>130</v>
      </c>
      <c r="B231" s="177"/>
      <c r="C231" s="178"/>
      <c r="D231" s="178"/>
      <c r="E231" s="178"/>
      <c r="F231" s="178"/>
      <c r="G231" s="178"/>
      <c r="H231" s="178"/>
      <c r="I231" s="178"/>
    </row>
    <row r="232" spans="1:9" ht="15.75" x14ac:dyDescent="0.25">
      <c r="A232" s="8" t="s">
        <v>0</v>
      </c>
      <c r="B232" s="8"/>
    </row>
    <row r="233" spans="1:9" ht="15" customHeight="1" x14ac:dyDescent="0.25">
      <c r="C233" s="225" t="s">
        <v>100</v>
      </c>
      <c r="D233" s="226"/>
      <c r="E233" s="227"/>
      <c r="F233" s="110" t="str">
        <f>+F222</f>
        <v>Anno 2019</v>
      </c>
      <c r="G233" s="110" t="str">
        <f>G222</f>
        <v>Anno 2020</v>
      </c>
      <c r="H233" s="110" t="str">
        <f>H222</f>
        <v>Anno 2021</v>
      </c>
    </row>
    <row r="234" spans="1:9" x14ac:dyDescent="0.25">
      <c r="C234" s="230" t="s">
        <v>131</v>
      </c>
      <c r="D234" s="231"/>
      <c r="E234" s="231"/>
      <c r="F234" s="32">
        <v>0</v>
      </c>
      <c r="G234" s="32">
        <v>0</v>
      </c>
      <c r="H234" s="32">
        <v>0</v>
      </c>
    </row>
    <row r="235" spans="1:9" x14ac:dyDescent="0.25">
      <c r="C235" s="228" t="s">
        <v>132</v>
      </c>
      <c r="D235" s="229"/>
      <c r="E235" s="229"/>
      <c r="F235" s="35">
        <f>SUM(F234)</f>
        <v>0</v>
      </c>
      <c r="G235" s="35">
        <f>SUM(G234)</f>
        <v>0</v>
      </c>
      <c r="H235" s="35">
        <f>SUM(H234)</f>
        <v>0</v>
      </c>
    </row>
    <row r="236" spans="1:9" ht="15.75" x14ac:dyDescent="0.25">
      <c r="A236" s="232" t="s">
        <v>0</v>
      </c>
      <c r="B236" s="232"/>
      <c r="C236" s="233"/>
      <c r="D236" s="233"/>
      <c r="E236" s="233"/>
      <c r="F236" s="233"/>
      <c r="G236" s="233"/>
      <c r="H236" s="233"/>
      <c r="I236" s="233"/>
    </row>
    <row r="237" spans="1:9" ht="15.75" x14ac:dyDescent="0.25">
      <c r="A237" s="232" t="s">
        <v>133</v>
      </c>
      <c r="B237" s="232"/>
      <c r="C237" s="233"/>
      <c r="D237" s="233"/>
      <c r="E237" s="233"/>
      <c r="F237" s="233"/>
      <c r="G237" s="233"/>
      <c r="H237" s="233"/>
      <c r="I237" s="233"/>
    </row>
    <row r="238" spans="1:9" ht="15.75" x14ac:dyDescent="0.25">
      <c r="A238" s="232" t="s">
        <v>0</v>
      </c>
      <c r="B238" s="232"/>
      <c r="C238" s="233"/>
      <c r="D238" s="233"/>
      <c r="E238" s="233"/>
      <c r="F238" s="233"/>
      <c r="G238" s="233"/>
      <c r="H238" s="233"/>
      <c r="I238" s="233"/>
    </row>
    <row r="239" spans="1:9" ht="15" customHeight="1" x14ac:dyDescent="0.25">
      <c r="C239" s="225" t="s">
        <v>100</v>
      </c>
      <c r="D239" s="226"/>
      <c r="E239" s="227"/>
      <c r="F239" s="110" t="str">
        <f>F233</f>
        <v>Anno 2019</v>
      </c>
      <c r="G239" s="110" t="str">
        <f>G233</f>
        <v>Anno 2020</v>
      </c>
      <c r="H239" s="110" t="str">
        <f>H233</f>
        <v>Anno 2021</v>
      </c>
    </row>
    <row r="240" spans="1:9" ht="15" customHeight="1" x14ac:dyDescent="0.25">
      <c r="C240" s="218" t="s">
        <v>134</v>
      </c>
      <c r="D240" s="219"/>
      <c r="E240" s="220"/>
      <c r="F240" s="32">
        <f>+[5]SPESA!J670</f>
        <v>362500</v>
      </c>
      <c r="G240" s="32">
        <f>+[5]SPESA!K670</f>
        <v>362500</v>
      </c>
      <c r="H240" s="32">
        <f>+[5]SPESA!L670</f>
        <v>362500</v>
      </c>
    </row>
    <row r="241" spans="1:9" ht="15" customHeight="1" x14ac:dyDescent="0.25">
      <c r="C241" s="218" t="s">
        <v>135</v>
      </c>
      <c r="D241" s="219"/>
      <c r="E241" s="220"/>
      <c r="F241" s="32">
        <f>+[5]SPESA!J678</f>
        <v>52500</v>
      </c>
      <c r="G241" s="32">
        <f>+[5]SPESA!K678</f>
        <v>52500</v>
      </c>
      <c r="H241" s="32">
        <f>+[5]SPESA!L678</f>
        <v>52500</v>
      </c>
    </row>
    <row r="242" spans="1:9" x14ac:dyDescent="0.25">
      <c r="C242" s="228" t="s">
        <v>136</v>
      </c>
      <c r="D242" s="229"/>
      <c r="E242" s="229"/>
      <c r="F242" s="35">
        <f>SUM(F240:F241)</f>
        <v>415000</v>
      </c>
      <c r="G242" s="35">
        <f>SUM(G240:G241)</f>
        <v>415000</v>
      </c>
      <c r="H242" s="35">
        <f>SUM(H240:H241)</f>
        <v>415000</v>
      </c>
    </row>
    <row r="243" spans="1:9" x14ac:dyDescent="0.25">
      <c r="A243" s="111"/>
      <c r="B243" s="111"/>
      <c r="C243" s="111"/>
      <c r="D243" s="112"/>
    </row>
    <row r="244" spans="1:9" ht="15.75" x14ac:dyDescent="0.25">
      <c r="A244" s="177" t="s">
        <v>137</v>
      </c>
      <c r="B244" s="177"/>
      <c r="C244" s="178"/>
      <c r="D244" s="178"/>
      <c r="E244" s="178"/>
      <c r="F244" s="178"/>
      <c r="G244" s="178"/>
      <c r="H244" s="178"/>
      <c r="I244" s="178"/>
    </row>
    <row r="245" spans="1:9" x14ac:dyDescent="0.25">
      <c r="A245" s="113"/>
      <c r="B245" s="113"/>
      <c r="C245" s="113"/>
      <c r="D245" s="114"/>
    </row>
    <row r="246" spans="1:9" ht="15" customHeight="1" x14ac:dyDescent="0.25">
      <c r="A246" s="175" t="s">
        <v>138</v>
      </c>
      <c r="B246" s="175"/>
      <c r="C246" s="176"/>
      <c r="D246" s="176"/>
      <c r="E246" s="176"/>
      <c r="F246" s="176"/>
      <c r="G246" s="176"/>
      <c r="H246" s="176"/>
      <c r="I246" s="176"/>
    </row>
    <row r="247" spans="1:9" ht="12.95" customHeight="1" x14ac:dyDescent="0.25">
      <c r="A247" s="8"/>
      <c r="B247" s="8"/>
    </row>
    <row r="248" spans="1:9" ht="48" customHeight="1" x14ac:dyDescent="0.25">
      <c r="A248" s="177" t="s">
        <v>139</v>
      </c>
      <c r="B248" s="177"/>
      <c r="C248" s="178"/>
      <c r="D248" s="178"/>
      <c r="E248" s="178"/>
      <c r="F248" s="178"/>
      <c r="G248" s="178"/>
      <c r="H248" s="178"/>
      <c r="I248" s="178"/>
    </row>
    <row r="249" spans="1:9" ht="9.75" hidden="1" customHeight="1" x14ac:dyDescent="0.25">
      <c r="A249" s="115"/>
      <c r="B249" s="115"/>
      <c r="C249" s="116"/>
      <c r="D249" s="116"/>
      <c r="E249" s="116"/>
      <c r="F249" s="116"/>
      <c r="G249" s="116"/>
      <c r="H249" s="116"/>
      <c r="I249" s="116"/>
    </row>
    <row r="250" spans="1:9" ht="52.5" customHeight="1" x14ac:dyDescent="0.25">
      <c r="A250" s="177" t="s">
        <v>140</v>
      </c>
      <c r="B250" s="177"/>
      <c r="C250" s="178"/>
      <c r="D250" s="178"/>
      <c r="E250" s="178"/>
      <c r="F250" s="178"/>
      <c r="G250" s="178"/>
      <c r="H250" s="178"/>
      <c r="I250" s="178"/>
    </row>
    <row r="251" spans="1:9" ht="9.75" customHeight="1" x14ac:dyDescent="0.25">
      <c r="A251" s="115"/>
      <c r="B251" s="115"/>
      <c r="C251" s="116"/>
      <c r="D251" s="116"/>
      <c r="E251" s="116"/>
      <c r="F251" s="116"/>
      <c r="G251" s="116"/>
      <c r="H251" s="116"/>
      <c r="I251" s="116"/>
    </row>
    <row r="252" spans="1:9" ht="17.25" customHeight="1" x14ac:dyDescent="0.25">
      <c r="A252" s="115"/>
      <c r="B252" s="115"/>
      <c r="C252" s="116"/>
      <c r="D252" s="116"/>
      <c r="E252" s="116"/>
      <c r="F252" s="117" t="str">
        <f>F239</f>
        <v>Anno 2019</v>
      </c>
      <c r="G252" s="117" t="str">
        <f>G239</f>
        <v>Anno 2020</v>
      </c>
      <c r="H252" s="117" t="str">
        <f>H239</f>
        <v>Anno 2021</v>
      </c>
      <c r="I252" s="116"/>
    </row>
    <row r="253" spans="1:9" ht="15" customHeight="1" x14ac:dyDescent="0.25">
      <c r="B253" s="118"/>
      <c r="C253" s="224" t="s">
        <v>141</v>
      </c>
      <c r="D253" s="219"/>
      <c r="E253" s="220"/>
      <c r="F253" s="119">
        <f>6264.84+119</f>
        <v>6383.84</v>
      </c>
      <c r="G253" s="119">
        <f>7001.88+133</f>
        <v>7134.88</v>
      </c>
      <c r="H253" s="119">
        <f>6175.2+84</f>
        <v>6259.2</v>
      </c>
      <c r="I253" s="120"/>
    </row>
    <row r="254" spans="1:9" ht="15.75" customHeight="1" x14ac:dyDescent="0.25">
      <c r="B254" s="118"/>
      <c r="C254" s="224" t="s">
        <v>142</v>
      </c>
      <c r="D254" s="219"/>
      <c r="E254" s="220"/>
      <c r="F254" s="119">
        <v>9805.6</v>
      </c>
      <c r="G254" s="119">
        <v>10959.2</v>
      </c>
      <c r="H254" s="119">
        <v>11536</v>
      </c>
      <c r="I254" s="120"/>
    </row>
    <row r="255" spans="1:9" ht="15.75" customHeight="1" x14ac:dyDescent="0.25">
      <c r="B255" s="118"/>
      <c r="C255" s="224" t="s">
        <v>143</v>
      </c>
      <c r="D255" s="219"/>
      <c r="E255" s="220"/>
      <c r="F255" s="119">
        <v>158.1</v>
      </c>
      <c r="G255" s="119">
        <v>170.81</v>
      </c>
      <c r="H255" s="119">
        <v>133.30000000000001</v>
      </c>
      <c r="I255" s="120"/>
    </row>
    <row r="256" spans="1:9" ht="15.75" customHeight="1" x14ac:dyDescent="0.25">
      <c r="B256" s="118"/>
      <c r="C256" s="224" t="s">
        <v>144</v>
      </c>
      <c r="D256" s="219"/>
      <c r="E256" s="220"/>
      <c r="F256" s="119"/>
      <c r="G256" s="119"/>
      <c r="H256" s="119"/>
      <c r="I256" s="120"/>
    </row>
    <row r="257" spans="1:10" ht="15.75" customHeight="1" x14ac:dyDescent="0.25">
      <c r="B257" s="118"/>
      <c r="C257" s="218" t="s">
        <v>145</v>
      </c>
      <c r="D257" s="219"/>
      <c r="E257" s="220"/>
      <c r="F257" s="121">
        <f>SUM(F253:F256)</f>
        <v>16347.54</v>
      </c>
      <c r="G257" s="121">
        <f>SUM(G253:G256)</f>
        <v>18264.890000000003</v>
      </c>
      <c r="H257" s="121">
        <f>SUM(H253:H256)</f>
        <v>17928.5</v>
      </c>
      <c r="I257" s="120"/>
    </row>
    <row r="258" spans="1:10" ht="15.75" customHeight="1" x14ac:dyDescent="0.25">
      <c r="B258" s="118"/>
      <c r="C258" s="221" t="s">
        <v>146</v>
      </c>
      <c r="D258" s="222"/>
      <c r="E258" s="223"/>
      <c r="F258" s="121">
        <f>+[5]SPESA!J441</f>
        <v>17000</v>
      </c>
      <c r="G258" s="121">
        <f>+[5]SPESA!K441</f>
        <v>18900</v>
      </c>
      <c r="H258" s="121">
        <f>+[5]SPESA!L441</f>
        <v>18500</v>
      </c>
      <c r="I258" s="120"/>
    </row>
    <row r="259" spans="1:10" ht="14.25" customHeight="1" x14ac:dyDescent="0.25">
      <c r="A259" s="37"/>
      <c r="B259" s="37"/>
      <c r="C259" s="38"/>
      <c r="D259" s="38"/>
      <c r="E259" s="38"/>
      <c r="F259" s="38"/>
      <c r="G259" s="38"/>
      <c r="H259" s="38"/>
      <c r="I259" s="38"/>
    </row>
    <row r="260" spans="1:10" ht="37.5" customHeight="1" x14ac:dyDescent="0.25">
      <c r="A260" s="177" t="s">
        <v>147</v>
      </c>
      <c r="B260" s="177"/>
      <c r="C260" s="178"/>
      <c r="D260" s="178"/>
      <c r="E260" s="178"/>
      <c r="F260" s="178"/>
      <c r="G260" s="178"/>
      <c r="H260" s="178"/>
      <c r="I260" s="178"/>
      <c r="J260" s="115"/>
    </row>
    <row r="261" spans="1:10" ht="15.75" x14ac:dyDescent="0.25">
      <c r="A261" s="8" t="s">
        <v>0</v>
      </c>
      <c r="B261" s="8"/>
      <c r="H261" s="38"/>
      <c r="I261" s="38"/>
    </row>
    <row r="262" spans="1:10" ht="50.25" customHeight="1" x14ac:dyDescent="0.25">
      <c r="A262" s="175" t="s">
        <v>148</v>
      </c>
      <c r="B262" s="175"/>
      <c r="C262" s="176"/>
      <c r="D262" s="176"/>
      <c r="E262" s="176"/>
      <c r="F262" s="176"/>
      <c r="G262" s="176"/>
      <c r="H262" s="176"/>
      <c r="I262" s="176"/>
      <c r="J262" s="122"/>
    </row>
    <row r="263" spans="1:10" ht="12.95" customHeight="1" x14ac:dyDescent="0.25">
      <c r="A263" s="8" t="s">
        <v>0</v>
      </c>
      <c r="B263" s="8"/>
    </row>
    <row r="264" spans="1:10" ht="51" customHeight="1" x14ac:dyDescent="0.25">
      <c r="A264" s="177" t="s">
        <v>149</v>
      </c>
      <c r="B264" s="177"/>
      <c r="C264" s="178"/>
      <c r="D264" s="178"/>
      <c r="E264" s="178"/>
      <c r="F264" s="178"/>
      <c r="G264" s="178"/>
      <c r="H264" s="178"/>
      <c r="I264" s="178"/>
      <c r="J264" s="115"/>
    </row>
    <row r="265" spans="1:10" ht="15.75" x14ac:dyDescent="0.25">
      <c r="A265" s="177" t="s">
        <v>150</v>
      </c>
      <c r="B265" s="177"/>
      <c r="C265" s="178"/>
      <c r="D265" s="178"/>
      <c r="E265" s="178"/>
      <c r="F265" s="178"/>
      <c r="G265" s="178"/>
      <c r="H265" s="178"/>
      <c r="I265" s="178"/>
      <c r="J265" s="115"/>
    </row>
    <row r="266" spans="1:10" ht="15.75" customHeight="1" x14ac:dyDescent="0.25">
      <c r="A266" s="177" t="s">
        <v>151</v>
      </c>
      <c r="B266" s="177"/>
      <c r="C266" s="178"/>
      <c r="D266" s="178"/>
      <c r="E266" s="178"/>
      <c r="F266" s="178"/>
      <c r="G266" s="178"/>
      <c r="H266" s="178"/>
      <c r="I266" s="178"/>
      <c r="J266" s="115"/>
    </row>
    <row r="267" spans="1:10" ht="12.95" customHeight="1" x14ac:dyDescent="0.25">
      <c r="A267" s="8" t="s">
        <v>0</v>
      </c>
      <c r="B267" s="8"/>
    </row>
    <row r="268" spans="1:10" ht="15.75" customHeight="1" x14ac:dyDescent="0.25">
      <c r="A268" s="177" t="s">
        <v>152</v>
      </c>
      <c r="B268" s="177"/>
      <c r="C268" s="178"/>
      <c r="D268" s="178"/>
      <c r="E268" s="178"/>
      <c r="F268" s="178"/>
      <c r="G268" s="178"/>
      <c r="H268" s="178"/>
      <c r="I268" s="178"/>
      <c r="J268" s="115"/>
    </row>
    <row r="269" spans="1:10" ht="15.75" x14ac:dyDescent="0.25">
      <c r="A269" s="37"/>
      <c r="B269" s="37"/>
      <c r="C269" s="38"/>
      <c r="D269" s="38"/>
      <c r="E269" s="38"/>
      <c r="F269" s="38"/>
      <c r="G269" s="38"/>
      <c r="H269" s="38"/>
      <c r="I269" s="38"/>
    </row>
    <row r="270" spans="1:10" s="106" customFormat="1" ht="27" customHeight="1" x14ac:dyDescent="0.25">
      <c r="A270" s="123"/>
      <c r="B270" s="209" t="s">
        <v>153</v>
      </c>
      <c r="C270" s="210"/>
      <c r="D270" s="210"/>
      <c r="E270" s="210"/>
      <c r="F270" s="210"/>
      <c r="G270" s="210"/>
      <c r="H270" s="210"/>
      <c r="I270" s="211"/>
      <c r="J270" s="1"/>
    </row>
    <row r="271" spans="1:10" ht="15.75" x14ac:dyDescent="0.25">
      <c r="A271" s="37"/>
      <c r="B271" s="216" t="s">
        <v>154</v>
      </c>
      <c r="C271" s="217"/>
      <c r="D271" s="217"/>
      <c r="E271" s="217"/>
      <c r="F271" s="217"/>
      <c r="G271" s="124"/>
      <c r="H271" s="125"/>
      <c r="I271" s="126">
        <v>368271.59</v>
      </c>
    </row>
    <row r="272" spans="1:10" ht="15.75" x14ac:dyDescent="0.25">
      <c r="A272" s="37"/>
      <c r="B272" s="204" t="s">
        <v>155</v>
      </c>
      <c r="C272" s="205"/>
      <c r="D272" s="205"/>
      <c r="E272" s="205"/>
      <c r="F272" s="205"/>
      <c r="G272" s="205"/>
      <c r="H272" s="127"/>
      <c r="I272" s="128">
        <f>+[5]PAREGGIO!B4+[5]PAREGGIO!B5</f>
        <v>36049.51</v>
      </c>
    </row>
    <row r="273" spans="1:11" ht="15.75" x14ac:dyDescent="0.25">
      <c r="A273" s="37"/>
      <c r="B273" s="214" t="s">
        <v>156</v>
      </c>
      <c r="C273" s="215"/>
      <c r="D273" s="215"/>
      <c r="E273" s="215"/>
      <c r="F273" s="215"/>
      <c r="G273" s="215"/>
      <c r="H273" s="129"/>
      <c r="I273" s="130">
        <v>1276250.21</v>
      </c>
    </row>
    <row r="274" spans="1:11" ht="15.75" x14ac:dyDescent="0.25">
      <c r="A274" s="37"/>
      <c r="B274" s="203" t="s">
        <v>157</v>
      </c>
      <c r="C274" s="193"/>
      <c r="D274" s="193"/>
      <c r="E274" s="193"/>
      <c r="F274" s="193"/>
      <c r="G274" s="193"/>
      <c r="H274" s="93"/>
      <c r="I274" s="131">
        <v>1377976.8</v>
      </c>
    </row>
    <row r="275" spans="1:11" ht="15.75" x14ac:dyDescent="0.25">
      <c r="A275" s="37"/>
      <c r="B275" s="203" t="s">
        <v>158</v>
      </c>
      <c r="C275" s="193"/>
      <c r="D275" s="193"/>
      <c r="E275" s="193"/>
      <c r="F275" s="193"/>
      <c r="G275" s="193"/>
      <c r="H275" s="93"/>
      <c r="I275" s="131">
        <f>2685.67-299.77</f>
        <v>2385.9</v>
      </c>
      <c r="K275" s="36"/>
    </row>
    <row r="276" spans="1:11" ht="15.75" x14ac:dyDescent="0.25">
      <c r="A276" s="37"/>
      <c r="B276" s="204" t="s">
        <v>159</v>
      </c>
      <c r="C276" s="205"/>
      <c r="D276" s="205"/>
      <c r="E276" s="205"/>
      <c r="F276" s="205"/>
      <c r="G276" s="205"/>
      <c r="H276" s="127"/>
      <c r="I276" s="132">
        <v>118.78</v>
      </c>
    </row>
    <row r="277" spans="1:11" s="106" customFormat="1" ht="15.75" x14ac:dyDescent="0.25">
      <c r="A277" s="123"/>
      <c r="B277" s="212" t="s">
        <v>160</v>
      </c>
      <c r="C277" s="202"/>
      <c r="D277" s="202"/>
      <c r="E277" s="202"/>
      <c r="F277" s="202"/>
      <c r="G277" s="202"/>
      <c r="H277" s="213"/>
      <c r="I277" s="133">
        <f>I273-I274-I275+I276+I271+I272</f>
        <v>300327.38999999996</v>
      </c>
      <c r="J277" s="1"/>
    </row>
    <row r="278" spans="1:11" ht="15.75" x14ac:dyDescent="0.25">
      <c r="A278" s="37"/>
      <c r="B278" s="214" t="s">
        <v>161</v>
      </c>
      <c r="C278" s="215"/>
      <c r="D278" s="215"/>
      <c r="E278" s="215"/>
      <c r="F278" s="215"/>
      <c r="G278" s="215"/>
      <c r="H278" s="129"/>
      <c r="I278" s="134">
        <v>291849.79000000004</v>
      </c>
      <c r="K278" s="36"/>
    </row>
    <row r="279" spans="1:11" ht="15.75" x14ac:dyDescent="0.25">
      <c r="A279" s="37"/>
      <c r="B279" s="203" t="s">
        <v>162</v>
      </c>
      <c r="C279" s="193"/>
      <c r="D279" s="193"/>
      <c r="E279" s="193"/>
      <c r="F279" s="193"/>
      <c r="G279" s="193"/>
      <c r="H279" s="93"/>
      <c r="I279" s="135">
        <v>357572.70999999996</v>
      </c>
    </row>
    <row r="280" spans="1:11" ht="15.75" x14ac:dyDescent="0.25">
      <c r="A280" s="37"/>
      <c r="B280" s="203" t="s">
        <v>163</v>
      </c>
      <c r="C280" s="193"/>
      <c r="D280" s="193"/>
      <c r="E280" s="193"/>
      <c r="F280" s="193"/>
      <c r="G280" s="193"/>
      <c r="H280" s="93"/>
      <c r="I280" s="135">
        <v>0</v>
      </c>
    </row>
    <row r="281" spans="1:11" ht="15.75" x14ac:dyDescent="0.25">
      <c r="A281" s="37"/>
      <c r="B281" s="203" t="s">
        <v>164</v>
      </c>
      <c r="C281" s="193"/>
      <c r="D281" s="193"/>
      <c r="E281" s="193"/>
      <c r="F281" s="193"/>
      <c r="G281" s="193"/>
      <c r="H281" s="93"/>
      <c r="I281" s="135">
        <v>0</v>
      </c>
    </row>
    <row r="282" spans="1:11" ht="15.75" x14ac:dyDescent="0.25">
      <c r="A282" s="37"/>
      <c r="B282" s="204" t="s">
        <v>165</v>
      </c>
      <c r="C282" s="205"/>
      <c r="D282" s="205"/>
      <c r="E282" s="205"/>
      <c r="F282" s="205"/>
      <c r="G282" s="205"/>
      <c r="H282" s="127"/>
      <c r="I282" s="132">
        <v>0</v>
      </c>
    </row>
    <row r="283" spans="1:11" s="106" customFormat="1" ht="15.75" customHeight="1" x14ac:dyDescent="0.25">
      <c r="A283" s="123"/>
      <c r="B283" s="206" t="s">
        <v>166</v>
      </c>
      <c r="C283" s="207"/>
      <c r="D283" s="207"/>
      <c r="E283" s="207"/>
      <c r="F283" s="207"/>
      <c r="G283" s="207"/>
      <c r="H283" s="208"/>
      <c r="I283" s="136">
        <f>I277+I278-I279+I280-I281-I282</f>
        <v>234604.46999999997</v>
      </c>
      <c r="J283" s="1"/>
    </row>
    <row r="284" spans="1:11" s="106" customFormat="1" ht="27" customHeight="1" x14ac:dyDescent="0.25">
      <c r="A284" s="123"/>
      <c r="B284" s="209" t="s">
        <v>167</v>
      </c>
      <c r="C284" s="210"/>
      <c r="D284" s="210"/>
      <c r="E284" s="210"/>
      <c r="F284" s="210"/>
      <c r="G284" s="210"/>
      <c r="H284" s="210"/>
      <c r="I284" s="211"/>
      <c r="J284" s="1"/>
    </row>
    <row r="285" spans="1:11" s="106" customFormat="1" ht="15.75" x14ac:dyDescent="0.25">
      <c r="A285" s="123"/>
      <c r="B285" s="201" t="s">
        <v>168</v>
      </c>
      <c r="C285" s="202"/>
      <c r="D285" s="202"/>
      <c r="E285" s="202"/>
      <c r="F285" s="202"/>
      <c r="G285" s="202"/>
      <c r="H285" s="137"/>
      <c r="I285" s="138"/>
      <c r="J285" s="1"/>
    </row>
    <row r="286" spans="1:11" s="106" customFormat="1" ht="15.75" x14ac:dyDescent="0.25">
      <c r="A286" s="123"/>
      <c r="B286" s="139"/>
      <c r="C286" s="193" t="s">
        <v>169</v>
      </c>
      <c r="D286" s="193"/>
      <c r="E286" s="193"/>
      <c r="F286" s="193"/>
      <c r="G286" s="193"/>
      <c r="H286" s="194"/>
      <c r="I286" s="140">
        <f>+[5]SPESA!I442+10926.06</f>
        <v>25926.059999999998</v>
      </c>
      <c r="J286" s="29"/>
    </row>
    <row r="287" spans="1:11" s="106" customFormat="1" ht="17.25" customHeight="1" x14ac:dyDescent="0.25">
      <c r="A287" s="123"/>
      <c r="B287" s="139"/>
      <c r="C287" s="193" t="s">
        <v>170</v>
      </c>
      <c r="D287" s="193"/>
      <c r="E287" s="193"/>
      <c r="F287" s="193"/>
      <c r="G287" s="193"/>
      <c r="H287" s="194"/>
      <c r="I287" s="140">
        <f>4712.06+1301.47</f>
        <v>6013.5300000000007</v>
      </c>
      <c r="J287" s="1"/>
    </row>
    <row r="288" spans="1:11" s="106" customFormat="1" ht="15.75" x14ac:dyDescent="0.25">
      <c r="A288" s="123"/>
      <c r="B288" s="139"/>
      <c r="C288" s="141"/>
      <c r="D288" s="141"/>
      <c r="E288" s="141"/>
      <c r="F288" s="141"/>
      <c r="G288" s="141"/>
      <c r="H288" s="142" t="s">
        <v>171</v>
      </c>
      <c r="I288" s="143">
        <f>SUM(I286:I287)</f>
        <v>31939.589999999997</v>
      </c>
      <c r="J288" s="1"/>
    </row>
    <row r="289" spans="1:10" s="106" customFormat="1" ht="15.75" x14ac:dyDescent="0.25">
      <c r="A289" s="123"/>
      <c r="B289" s="201" t="s">
        <v>172</v>
      </c>
      <c r="C289" s="202"/>
      <c r="D289" s="202"/>
      <c r="E289" s="202"/>
      <c r="F289" s="202"/>
      <c r="G289" s="202"/>
      <c r="H289" s="137"/>
      <c r="I289" s="138"/>
      <c r="J289" s="1"/>
    </row>
    <row r="290" spans="1:10" ht="15.75" x14ac:dyDescent="0.25">
      <c r="A290" s="37"/>
      <c r="B290" s="144"/>
      <c r="C290" s="193" t="s">
        <v>173</v>
      </c>
      <c r="D290" s="193"/>
      <c r="E290" s="193"/>
      <c r="F290" s="193"/>
      <c r="G290" s="193"/>
      <c r="H290" s="194"/>
      <c r="I290" s="140">
        <v>9000</v>
      </c>
    </row>
    <row r="291" spans="1:10" ht="15.75" x14ac:dyDescent="0.25">
      <c r="A291" s="37"/>
      <c r="B291" s="144"/>
      <c r="C291" s="193" t="s">
        <v>174</v>
      </c>
      <c r="D291" s="193"/>
      <c r="E291" s="193"/>
      <c r="F291" s="193"/>
      <c r="G291" s="193"/>
      <c r="H291" s="194"/>
      <c r="I291" s="140">
        <v>0</v>
      </c>
    </row>
    <row r="292" spans="1:10" ht="15.75" x14ac:dyDescent="0.25">
      <c r="A292" s="37"/>
      <c r="B292" s="144"/>
      <c r="C292" s="193" t="s">
        <v>175</v>
      </c>
      <c r="D292" s="193"/>
      <c r="E292" s="193"/>
      <c r="F292" s="193"/>
      <c r="G292" s="193"/>
      <c r="H292" s="194"/>
      <c r="I292" s="140">
        <v>0</v>
      </c>
    </row>
    <row r="293" spans="1:10" ht="15.75" x14ac:dyDescent="0.25">
      <c r="A293" s="37"/>
      <c r="B293" s="144"/>
      <c r="C293" s="193" t="s">
        <v>176</v>
      </c>
      <c r="D293" s="193"/>
      <c r="E293" s="193"/>
      <c r="F293" s="193"/>
      <c r="G293" s="193"/>
      <c r="H293" s="194"/>
      <c r="I293" s="140">
        <v>0</v>
      </c>
    </row>
    <row r="294" spans="1:10" ht="15.75" x14ac:dyDescent="0.25">
      <c r="A294" s="37"/>
      <c r="B294" s="144"/>
      <c r="C294" s="193" t="s">
        <v>177</v>
      </c>
      <c r="D294" s="193"/>
      <c r="E294" s="193"/>
      <c r="F294" s="193"/>
      <c r="G294" s="193"/>
      <c r="H294" s="194"/>
      <c r="I294" s="140">
        <v>0</v>
      </c>
    </row>
    <row r="295" spans="1:10" s="106" customFormat="1" ht="15.75" x14ac:dyDescent="0.25">
      <c r="A295" s="123"/>
      <c r="B295" s="145"/>
      <c r="C295" s="146"/>
      <c r="D295" s="147"/>
      <c r="E295" s="147"/>
      <c r="F295" s="147"/>
      <c r="G295" s="147"/>
      <c r="H295" s="142" t="s">
        <v>178</v>
      </c>
      <c r="I295" s="148">
        <f>SUM(I290:I294)</f>
        <v>9000</v>
      </c>
      <c r="J295" s="1"/>
    </row>
    <row r="296" spans="1:10" s="106" customFormat="1" ht="15.75" x14ac:dyDescent="0.25">
      <c r="A296" s="123"/>
      <c r="B296" s="195" t="s">
        <v>179</v>
      </c>
      <c r="C296" s="196"/>
      <c r="D296" s="196"/>
      <c r="E296" s="196"/>
      <c r="F296" s="196"/>
      <c r="G296" s="196"/>
      <c r="H296" s="149"/>
      <c r="I296" s="150">
        <v>0</v>
      </c>
      <c r="J296" s="1"/>
    </row>
    <row r="297" spans="1:10" s="106" customFormat="1" ht="15.75" x14ac:dyDescent="0.25">
      <c r="A297" s="123"/>
      <c r="B297" s="145"/>
      <c r="C297" s="146"/>
      <c r="D297" s="147"/>
      <c r="E297" s="147"/>
      <c r="F297" s="147"/>
      <c r="G297" s="147"/>
      <c r="H297" s="142" t="s">
        <v>180</v>
      </c>
      <c r="I297" s="148">
        <f>23847.11+21501.68+146400-110459.59</f>
        <v>81289.200000000012</v>
      </c>
      <c r="J297" s="1"/>
    </row>
    <row r="298" spans="1:10" s="106" customFormat="1" ht="15.75" x14ac:dyDescent="0.25">
      <c r="A298" s="123"/>
      <c r="B298" s="151"/>
      <c r="C298" s="152"/>
      <c r="D298" s="153"/>
      <c r="E298" s="153"/>
      <c r="F298" s="153"/>
      <c r="G298" s="153"/>
      <c r="H298" s="154" t="s">
        <v>181</v>
      </c>
      <c r="I298" s="155">
        <f>I283-I288-I295-I297</f>
        <v>112375.67999999996</v>
      </c>
      <c r="J298" s="1"/>
    </row>
    <row r="299" spans="1:10" ht="15.75" x14ac:dyDescent="0.25">
      <c r="A299" s="37"/>
      <c r="B299" s="37"/>
      <c r="C299" s="38"/>
      <c r="D299" s="38"/>
      <c r="E299" s="38"/>
      <c r="F299" s="38"/>
      <c r="G299" s="38"/>
      <c r="H299" s="38"/>
      <c r="I299" s="38"/>
    </row>
    <row r="300" spans="1:10" ht="15" customHeight="1" x14ac:dyDescent="0.25">
      <c r="A300" s="8" t="s">
        <v>0</v>
      </c>
      <c r="B300" s="8"/>
      <c r="H300" s="156"/>
      <c r="I300" s="38"/>
    </row>
    <row r="301" spans="1:10" ht="15.75" x14ac:dyDescent="0.25">
      <c r="A301" s="197" t="s">
        <v>182</v>
      </c>
      <c r="B301" s="198"/>
      <c r="C301" s="199"/>
      <c r="D301" s="199"/>
      <c r="E301" s="199"/>
      <c r="F301" s="199"/>
      <c r="G301" s="199"/>
      <c r="H301" s="199"/>
      <c r="I301" s="199"/>
    </row>
    <row r="302" spans="1:10" ht="12.95" customHeight="1" x14ac:dyDescent="0.25">
      <c r="A302" s="8" t="s">
        <v>0</v>
      </c>
      <c r="B302" s="8"/>
    </row>
    <row r="303" spans="1:10" ht="68.25" customHeight="1" x14ac:dyDescent="0.25">
      <c r="A303" s="177" t="s">
        <v>183</v>
      </c>
      <c r="B303" s="177"/>
      <c r="C303" s="178"/>
      <c r="D303" s="178"/>
      <c r="E303" s="178"/>
      <c r="F303" s="178"/>
      <c r="G303" s="178"/>
      <c r="H303" s="178"/>
      <c r="I303" s="178"/>
    </row>
    <row r="304" spans="1:10" ht="17.25" customHeight="1" x14ac:dyDescent="0.25">
      <c r="A304" s="200" t="s">
        <v>184</v>
      </c>
      <c r="B304" s="200"/>
      <c r="C304" s="200"/>
      <c r="D304" s="200"/>
      <c r="E304" s="200"/>
      <c r="F304" s="200"/>
      <c r="G304" s="200"/>
      <c r="H304" s="200"/>
      <c r="I304" s="200"/>
    </row>
    <row r="305" spans="1:11" ht="15" customHeight="1" x14ac:dyDescent="0.25">
      <c r="A305" s="115"/>
      <c r="B305" s="115"/>
      <c r="C305" s="116"/>
      <c r="D305" s="116"/>
      <c r="E305" s="116"/>
      <c r="F305" s="116"/>
      <c r="G305" s="116"/>
      <c r="H305" s="116"/>
      <c r="I305" s="116"/>
    </row>
    <row r="306" spans="1:11" ht="23.25" customHeight="1" x14ac:dyDescent="0.25">
      <c r="A306" s="157"/>
      <c r="B306" s="157"/>
      <c r="D306" s="192" t="str">
        <f>[5]PAREGGIO!A4</f>
        <v>F. V. SPESE CORRENTI</v>
      </c>
      <c r="E306" s="192"/>
      <c r="F306" s="192"/>
      <c r="G306" s="158">
        <f>[5]PAREGGIO!C4</f>
        <v>0</v>
      </c>
      <c r="H306" s="159"/>
      <c r="I306" s="159"/>
    </row>
    <row r="307" spans="1:11" ht="23.25" customHeight="1" x14ac:dyDescent="0.25">
      <c r="A307" s="157"/>
      <c r="B307" s="157"/>
      <c r="D307" s="192" t="str">
        <f>[5]PAREGGIO!A5</f>
        <v>F. V. SPESE INVESTIMENTO</v>
      </c>
      <c r="E307" s="192"/>
      <c r="F307" s="192"/>
      <c r="G307" s="158">
        <f>[5]PAREGGIO!C5</f>
        <v>0</v>
      </c>
      <c r="H307" s="159"/>
      <c r="I307" s="159"/>
    </row>
    <row r="308" spans="1:11" ht="15.75" x14ac:dyDescent="0.25">
      <c r="A308" s="8" t="s">
        <v>0</v>
      </c>
      <c r="B308" s="8"/>
    </row>
    <row r="309" spans="1:11" ht="42.75" customHeight="1" x14ac:dyDescent="0.25">
      <c r="A309" s="175" t="s">
        <v>185</v>
      </c>
      <c r="B309" s="175"/>
      <c r="C309" s="176"/>
      <c r="D309" s="176"/>
      <c r="E309" s="176"/>
      <c r="F309" s="176"/>
      <c r="G309" s="176"/>
      <c r="H309" s="176"/>
      <c r="I309" s="176"/>
    </row>
    <row r="310" spans="1:11" ht="15.75" x14ac:dyDescent="0.25">
      <c r="A310" s="8" t="s">
        <v>0</v>
      </c>
      <c r="B310" s="160"/>
      <c r="C310" s="30"/>
      <c r="D310" s="30"/>
      <c r="E310" s="30"/>
      <c r="F310" s="30"/>
      <c r="G310" s="161">
        <v>2019</v>
      </c>
      <c r="H310" s="161">
        <v>2020</v>
      </c>
      <c r="I310" s="161">
        <v>2021</v>
      </c>
      <c r="J310" s="2"/>
      <c r="K310" s="1"/>
    </row>
    <row r="311" spans="1:11" ht="30" customHeight="1" x14ac:dyDescent="0.25">
      <c r="A311" s="8"/>
      <c r="B311" s="190" t="str">
        <f>+[5]SPESA!F471</f>
        <v>INSTALLAZIONE TABELLONI INFORMATIVI ZONA LAGO E VILL.ANGELA MARIA</v>
      </c>
      <c r="C311" s="190"/>
      <c r="D311" s="190"/>
      <c r="E311" s="190"/>
      <c r="F311" s="190"/>
      <c r="G311" s="162">
        <f>+[5]SPESA!J471</f>
        <v>8000</v>
      </c>
      <c r="H311" s="162">
        <f>+[5]SPESA!K471</f>
        <v>0</v>
      </c>
      <c r="I311" s="162">
        <f>+[5]SPESA!L471</f>
        <v>0</v>
      </c>
      <c r="J311" s="2"/>
      <c r="K311" s="1"/>
    </row>
    <row r="312" spans="1:11" ht="30" customHeight="1" x14ac:dyDescent="0.25">
      <c r="A312" s="8"/>
      <c r="B312" s="190" t="str">
        <f>+[5]SPESA!F478</f>
        <v>MANUTENZIONE STRAORDINARIA IMMOBILI E BENI DEMANIALI</v>
      </c>
      <c r="C312" s="190"/>
      <c r="D312" s="190"/>
      <c r="E312" s="190"/>
      <c r="F312" s="190"/>
      <c r="G312" s="162">
        <f>+[5]SPESA!J478</f>
        <v>43800</v>
      </c>
      <c r="H312" s="162">
        <f>+[5]SPESA!K478</f>
        <v>51000</v>
      </c>
      <c r="I312" s="162">
        <f>+[5]SPESA!L478</f>
        <v>56000</v>
      </c>
      <c r="J312" s="2"/>
      <c r="K312" s="1"/>
    </row>
    <row r="313" spans="1:11" ht="30" customHeight="1" x14ac:dyDescent="0.25">
      <c r="A313" s="8"/>
      <c r="B313" s="190" t="str">
        <f>+[5]SPESA!F479</f>
        <v>MESSA IN SICUREZZA DI STRADE, EDIFICI COMUNALI E PATRIMONIO COMUNALE - L.STABILITA 2019</v>
      </c>
      <c r="C313" s="190"/>
      <c r="D313" s="190"/>
      <c r="E313" s="190"/>
      <c r="F313" s="190"/>
      <c r="G313" s="162">
        <f>+[5]SPESA!J479</f>
        <v>40000</v>
      </c>
      <c r="H313" s="162">
        <f>+[5]SPESA!K479</f>
        <v>0</v>
      </c>
      <c r="I313" s="162">
        <f>+[5]SPESA!L479</f>
        <v>0</v>
      </c>
      <c r="J313" s="2"/>
      <c r="K313" s="1"/>
    </row>
    <row r="314" spans="1:11" ht="30" customHeight="1" x14ac:dyDescent="0.25">
      <c r="A314" s="8"/>
      <c r="B314" s="190" t="str">
        <f>+[5]SPESA!F504</f>
        <v>FONDO PER BANDO RECUPERO FACCIATE CENTRO STORICO</v>
      </c>
      <c r="C314" s="190"/>
      <c r="D314" s="190"/>
      <c r="E314" s="190"/>
      <c r="F314" s="190"/>
      <c r="G314" s="162">
        <f>+[5]SPESA!J504</f>
        <v>2000</v>
      </c>
      <c r="H314" s="162">
        <f>+[5]SPESA!K504</f>
        <v>2000</v>
      </c>
      <c r="I314" s="162">
        <f>+[5]SPESA!L504</f>
        <v>2000</v>
      </c>
      <c r="J314" s="2"/>
      <c r="K314" s="1"/>
    </row>
    <row r="315" spans="1:11" ht="30" customHeight="1" x14ac:dyDescent="0.25">
      <c r="A315" s="8"/>
      <c r="B315" s="190" t="str">
        <f>+[5]SPESA!F507</f>
        <v>ACQUISTO ARREDO PER PALAZZO RE/MERIS (nuova SALA CONSIGLIO/BIBLIOTECA)</v>
      </c>
      <c r="C315" s="190"/>
      <c r="D315" s="190"/>
      <c r="E315" s="190"/>
      <c r="F315" s="190"/>
      <c r="G315" s="162">
        <f>+[5]SPESA!J507</f>
        <v>4000</v>
      </c>
      <c r="H315" s="162">
        <f>+[5]SPESA!K507</f>
        <v>0</v>
      </c>
      <c r="I315" s="162">
        <f>+[5]SPESA!L507</f>
        <v>0</v>
      </c>
      <c r="J315" s="2"/>
      <c r="K315" s="1"/>
    </row>
    <row r="316" spans="1:11" ht="30" customHeight="1" x14ac:dyDescent="0.25">
      <c r="A316" s="8"/>
      <c r="B316" s="190" t="str">
        <f>+[5]SPESA!F517</f>
        <v>RIFACIMENTO ILLUMINAZ. CAMPO DI CALCIO</v>
      </c>
      <c r="C316" s="190"/>
      <c r="D316" s="190"/>
      <c r="E316" s="190"/>
      <c r="F316" s="190"/>
      <c r="G316" s="162">
        <f>+[5]SPESA!J517</f>
        <v>8000</v>
      </c>
      <c r="H316" s="162">
        <f>+[5]SPESA!K517</f>
        <v>0</v>
      </c>
      <c r="I316" s="162">
        <f>+[5]SPESA!L517</f>
        <v>0</v>
      </c>
      <c r="J316" s="2"/>
      <c r="K316" s="1"/>
    </row>
    <row r="317" spans="1:11" ht="30" customHeight="1" x14ac:dyDescent="0.25">
      <c r="A317" s="8"/>
      <c r="B317" s="190" t="str">
        <f>+[5]SPESA!F553</f>
        <v>OPERE `FONDO AREE VERDI` L.R. 2/2005 e s.m.i.</v>
      </c>
      <c r="C317" s="190"/>
      <c r="D317" s="190"/>
      <c r="E317" s="190"/>
      <c r="F317" s="190"/>
      <c r="G317" s="162">
        <f>+[5]SPESA!J553</f>
        <v>5000</v>
      </c>
      <c r="H317" s="162">
        <f>+[5]SPESA!K553</f>
        <v>5000</v>
      </c>
      <c r="I317" s="162">
        <f>+[5]SPESA!L553</f>
        <v>5000</v>
      </c>
      <c r="J317" s="2"/>
      <c r="K317" s="1"/>
    </row>
    <row r="318" spans="1:11" ht="30" customHeight="1" x14ac:dyDescent="0.25">
      <c r="A318" s="8"/>
      <c r="B318" s="190" t="str">
        <f>+[5]SPESA!F559</f>
        <v>INSTALLAZIONE CONTROLLO ACCESSI CENTRO RACCOLTA RIFIUTI</v>
      </c>
      <c r="C318" s="190"/>
      <c r="D318" s="190"/>
      <c r="E318" s="190"/>
      <c r="F318" s="190"/>
      <c r="G318" s="162">
        <f>+[5]SPESA!J559</f>
        <v>5000</v>
      </c>
      <c r="H318" s="162">
        <f>+[5]SPESA!K559</f>
        <v>5000</v>
      </c>
      <c r="I318" s="162">
        <f>+[5]SPESA!L559</f>
        <v>0</v>
      </c>
      <c r="J318" s="2"/>
      <c r="K318" s="1"/>
    </row>
    <row r="319" spans="1:11" ht="30" customHeight="1" x14ac:dyDescent="0.25">
      <c r="A319" s="8"/>
      <c r="B319" s="190" t="str">
        <f>+[5]SPESA!F585</f>
        <v>ELIMINAZ. BARRIERE ARCHITET. (10% ONERI)</v>
      </c>
      <c r="C319" s="190"/>
      <c r="D319" s="190"/>
      <c r="E319" s="190"/>
      <c r="F319" s="190"/>
      <c r="G319" s="162">
        <f>+[5]SPESA!J585</f>
        <v>5000</v>
      </c>
      <c r="H319" s="162">
        <f>+[5]SPESA!K585</f>
        <v>5000</v>
      </c>
      <c r="I319" s="162">
        <f>+[5]SPESA!L585</f>
        <v>5000</v>
      </c>
      <c r="J319" s="2"/>
      <c r="K319" s="1"/>
    </row>
    <row r="320" spans="1:11" ht="30" customHeight="1" x14ac:dyDescent="0.25">
      <c r="A320" s="8"/>
      <c r="B320" s="190" t="str">
        <f>+[5]SPESA!F591</f>
        <v>FONDO FINANZIAMENTO OPERE RELIGIOSE/SOCIALI (ONERI)</v>
      </c>
      <c r="C320" s="190"/>
      <c r="D320" s="190"/>
      <c r="E320" s="190"/>
      <c r="F320" s="190"/>
      <c r="G320" s="162">
        <f>+[5]SPESA!J591</f>
        <v>2000</v>
      </c>
      <c r="H320" s="162">
        <f>+[5]SPESA!K591</f>
        <v>2000</v>
      </c>
      <c r="I320" s="162">
        <f>+[5]SPESA!L591</f>
        <v>2000</v>
      </c>
      <c r="J320" s="2"/>
      <c r="K320" s="1"/>
    </row>
    <row r="321" spans="1:12" ht="30" customHeight="1" x14ac:dyDescent="0.25">
      <c r="A321" s="8"/>
      <c r="B321" s="190" t="str">
        <f>+[5]SPESA!F606</f>
        <v>EFFICIENTAMENTO ENERGETICO E SOST.CALDAIA EDIF.VIA G.MARCONI</v>
      </c>
      <c r="C321" s="190"/>
      <c r="D321" s="190"/>
      <c r="E321" s="190"/>
      <c r="F321" s="190"/>
      <c r="G321" s="162">
        <f>+[5]SPESA!J606</f>
        <v>22000</v>
      </c>
      <c r="H321" s="162">
        <f>+[5]SPESA!K606</f>
        <v>0</v>
      </c>
      <c r="I321" s="162">
        <f>+[5]SPESA!L606</f>
        <v>0</v>
      </c>
      <c r="J321" s="2"/>
      <c r="K321" s="1"/>
    </row>
    <row r="322" spans="1:12" ht="30" customHeight="1" x14ac:dyDescent="0.25">
      <c r="A322" s="8"/>
      <c r="B322" s="190"/>
      <c r="C322" s="190"/>
      <c r="D322" s="190"/>
      <c r="E322" s="190"/>
      <c r="F322" s="190"/>
      <c r="G322" s="162"/>
      <c r="H322" s="162"/>
      <c r="I322" s="162"/>
      <c r="J322" s="2"/>
      <c r="K322" s="1"/>
    </row>
    <row r="323" spans="1:12" ht="30" customHeight="1" x14ac:dyDescent="0.25">
      <c r="A323" s="8"/>
      <c r="B323" s="191" t="s">
        <v>186</v>
      </c>
      <c r="C323" s="191"/>
      <c r="D323" s="191"/>
      <c r="E323" s="191"/>
      <c r="F323" s="191"/>
      <c r="G323" s="163">
        <f>+SUM(G311:G322)</f>
        <v>144800</v>
      </c>
      <c r="H323" s="163">
        <f>+SUM(H311:H322)</f>
        <v>70000</v>
      </c>
      <c r="I323" s="163">
        <f>+SUM(I311:I322)</f>
        <v>70000</v>
      </c>
      <c r="J323" s="2"/>
      <c r="K323" s="109">
        <f>+G323-[5]PAREGGIO!C20</f>
        <v>0</v>
      </c>
      <c r="L323" s="109">
        <f>+H323-[5]PAREGGIO!D20</f>
        <v>0</v>
      </c>
    </row>
    <row r="324" spans="1:12" ht="15.75" x14ac:dyDescent="0.25">
      <c r="A324" s="8"/>
      <c r="B324" s="8"/>
    </row>
    <row r="325" spans="1:12" ht="36" customHeight="1" x14ac:dyDescent="0.25">
      <c r="A325" s="175" t="s">
        <v>187</v>
      </c>
      <c r="B325" s="175"/>
      <c r="C325" s="176"/>
      <c r="D325" s="176"/>
      <c r="E325" s="176"/>
      <c r="F325" s="176"/>
      <c r="G325" s="176"/>
      <c r="H325" s="176"/>
      <c r="I325" s="176"/>
    </row>
    <row r="326" spans="1:12" ht="12.95" customHeight="1" x14ac:dyDescent="0.25">
      <c r="A326" s="8" t="s">
        <v>0</v>
      </c>
      <c r="B326" s="8"/>
    </row>
    <row r="327" spans="1:12" ht="15" customHeight="1" x14ac:dyDescent="0.25">
      <c r="A327" s="177" t="s">
        <v>188</v>
      </c>
      <c r="B327" s="177"/>
      <c r="C327" s="178"/>
      <c r="D327" s="178"/>
      <c r="E327" s="178"/>
      <c r="F327" s="178"/>
      <c r="G327" s="178"/>
      <c r="H327" s="178"/>
      <c r="I327" s="178"/>
    </row>
    <row r="328" spans="1:12" ht="15.75" x14ac:dyDescent="0.25">
      <c r="A328" s="10" t="s">
        <v>0</v>
      </c>
      <c r="B328" s="10"/>
      <c r="C328" s="11"/>
      <c r="D328" s="11"/>
      <c r="E328" s="11"/>
      <c r="F328" s="11"/>
      <c r="G328" s="11"/>
      <c r="H328" s="11"/>
      <c r="I328" s="11"/>
    </row>
    <row r="329" spans="1:12" ht="48.75" customHeight="1" x14ac:dyDescent="0.25">
      <c r="A329" s="175" t="s">
        <v>189</v>
      </c>
      <c r="B329" s="175"/>
      <c r="C329" s="176"/>
      <c r="D329" s="176"/>
      <c r="E329" s="176"/>
      <c r="F329" s="176"/>
      <c r="G329" s="176"/>
      <c r="H329" s="176"/>
      <c r="I329" s="176"/>
    </row>
    <row r="330" spans="1:12" ht="12.95" customHeight="1" x14ac:dyDescent="0.25">
      <c r="A330" s="8" t="s">
        <v>0</v>
      </c>
      <c r="B330" s="8"/>
    </row>
    <row r="331" spans="1:12" ht="15" customHeight="1" x14ac:dyDescent="0.25">
      <c r="A331" s="177" t="s">
        <v>190</v>
      </c>
      <c r="B331" s="177"/>
      <c r="C331" s="178"/>
      <c r="D331" s="178"/>
      <c r="E331" s="178"/>
      <c r="F331" s="178"/>
      <c r="G331" s="178"/>
      <c r="H331" s="178"/>
      <c r="I331" s="178"/>
    </row>
    <row r="332" spans="1:12" ht="15.75" x14ac:dyDescent="0.25">
      <c r="A332" s="10" t="s">
        <v>0</v>
      </c>
      <c r="B332" s="10"/>
      <c r="C332" s="11"/>
      <c r="D332" s="11"/>
      <c r="E332" s="11"/>
      <c r="F332" s="11"/>
      <c r="G332" s="11"/>
      <c r="H332" s="11"/>
      <c r="I332" s="11"/>
    </row>
    <row r="333" spans="1:12" ht="33.75" customHeight="1" x14ac:dyDescent="0.25">
      <c r="A333" s="175" t="s">
        <v>191</v>
      </c>
      <c r="B333" s="175"/>
      <c r="C333" s="176"/>
      <c r="D333" s="176"/>
      <c r="E333" s="176"/>
      <c r="F333" s="176"/>
      <c r="G333" s="176"/>
      <c r="H333" s="176"/>
      <c r="I333" s="176"/>
    </row>
    <row r="334" spans="1:12" ht="12.95" customHeight="1" x14ac:dyDescent="0.25">
      <c r="A334" s="8" t="s">
        <v>0</v>
      </c>
      <c r="B334" s="8"/>
    </row>
    <row r="335" spans="1:12" ht="15.75" x14ac:dyDescent="0.25">
      <c r="A335" s="177" t="s">
        <v>192</v>
      </c>
      <c r="B335" s="177"/>
      <c r="C335" s="178"/>
      <c r="D335" s="178"/>
      <c r="E335" s="178"/>
      <c r="F335" s="178"/>
      <c r="G335" s="178"/>
      <c r="H335" s="178"/>
      <c r="I335" s="178"/>
    </row>
    <row r="336" spans="1:12" ht="15.75" x14ac:dyDescent="0.25">
      <c r="A336" s="10" t="s">
        <v>0</v>
      </c>
      <c r="B336" s="10"/>
      <c r="C336" s="11"/>
      <c r="D336" s="11"/>
      <c r="E336" s="11"/>
      <c r="F336" s="11"/>
      <c r="G336" s="11"/>
      <c r="H336" s="11"/>
      <c r="I336" s="11"/>
    </row>
    <row r="337" spans="1:10" ht="15.75" x14ac:dyDescent="0.25">
      <c r="A337" s="175" t="s">
        <v>193</v>
      </c>
      <c r="B337" s="175"/>
      <c r="C337" s="176"/>
      <c r="D337" s="176"/>
      <c r="E337" s="176"/>
      <c r="F337" s="176"/>
      <c r="G337" s="176"/>
      <c r="H337" s="176"/>
      <c r="I337" s="176"/>
    </row>
    <row r="338" spans="1:10" ht="12.95" customHeight="1" x14ac:dyDescent="0.25">
      <c r="A338" s="8" t="s">
        <v>0</v>
      </c>
      <c r="B338" s="8"/>
    </row>
    <row r="339" spans="1:10" ht="57.75" customHeight="1" x14ac:dyDescent="0.25">
      <c r="A339" s="188" t="s">
        <v>194</v>
      </c>
      <c r="B339" s="188"/>
      <c r="C339" s="189"/>
      <c r="D339" s="189"/>
      <c r="E339" s="189"/>
      <c r="F339" s="189"/>
      <c r="G339" s="189"/>
      <c r="H339" s="189"/>
      <c r="I339" s="189"/>
    </row>
    <row r="340" spans="1:10" s="30" customFormat="1" ht="16.5" thickBot="1" x14ac:dyDescent="0.3">
      <c r="A340" s="9"/>
      <c r="B340" s="9"/>
      <c r="C340" s="51"/>
      <c r="D340" s="51"/>
      <c r="E340" s="51"/>
      <c r="F340" s="51"/>
      <c r="G340" s="51"/>
      <c r="H340" s="51"/>
      <c r="I340" s="51"/>
      <c r="J340" s="1"/>
    </row>
    <row r="341" spans="1:10" ht="15.75" x14ac:dyDescent="0.25">
      <c r="A341" s="164" t="s">
        <v>0</v>
      </c>
      <c r="B341" s="180" t="s">
        <v>195</v>
      </c>
      <c r="C341" s="181"/>
      <c r="D341" s="182"/>
      <c r="E341" s="181" t="s">
        <v>196</v>
      </c>
      <c r="F341" s="181"/>
      <c r="G341" s="181"/>
      <c r="H341" s="181" t="s">
        <v>197</v>
      </c>
      <c r="I341" s="183"/>
    </row>
    <row r="342" spans="1:10" ht="39" customHeight="1" x14ac:dyDescent="0.25">
      <c r="A342" s="164"/>
      <c r="B342" s="184" t="s">
        <v>198</v>
      </c>
      <c r="C342" s="185"/>
      <c r="D342" s="186"/>
      <c r="E342" s="186" t="s">
        <v>199</v>
      </c>
      <c r="F342" s="186"/>
      <c r="G342" s="186"/>
      <c r="H342" s="185">
        <v>0.11</v>
      </c>
      <c r="I342" s="187"/>
    </row>
    <row r="343" spans="1:10" ht="39" customHeight="1" x14ac:dyDescent="0.25">
      <c r="A343" s="165"/>
      <c r="B343" s="184" t="s">
        <v>206</v>
      </c>
      <c r="C343" s="185"/>
      <c r="D343" s="186"/>
      <c r="E343" s="186" t="s">
        <v>207</v>
      </c>
      <c r="F343" s="186"/>
      <c r="G343" s="186"/>
      <c r="H343" s="185">
        <v>7.14</v>
      </c>
      <c r="I343" s="187"/>
    </row>
    <row r="344" spans="1:10" ht="42.75" customHeight="1" thickBot="1" x14ac:dyDescent="0.3">
      <c r="A344" s="164"/>
      <c r="B344" s="170" t="s">
        <v>205</v>
      </c>
      <c r="C344" s="171"/>
      <c r="D344" s="172"/>
      <c r="E344" s="173" t="s">
        <v>200</v>
      </c>
      <c r="F344" s="173"/>
      <c r="G344" s="173"/>
      <c r="H344" s="171">
        <v>0.43</v>
      </c>
      <c r="I344" s="174"/>
    </row>
    <row r="345" spans="1:10" ht="15.75" x14ac:dyDescent="0.25">
      <c r="A345" s="8" t="s">
        <v>0</v>
      </c>
      <c r="B345" s="8"/>
    </row>
    <row r="346" spans="1:10" ht="35.25" customHeight="1" x14ac:dyDescent="0.25">
      <c r="A346" s="175" t="s">
        <v>201</v>
      </c>
      <c r="B346" s="175"/>
      <c r="C346" s="176"/>
      <c r="D346" s="176"/>
      <c r="E346" s="176"/>
      <c r="F346" s="176"/>
      <c r="G346" s="176"/>
      <c r="H346" s="176"/>
      <c r="I346" s="176"/>
    </row>
    <row r="347" spans="1:10" ht="12.95" customHeight="1" x14ac:dyDescent="0.25">
      <c r="A347" s="8" t="s">
        <v>0</v>
      </c>
      <c r="B347" s="8"/>
    </row>
    <row r="348" spans="1:10" ht="37.5" customHeight="1" x14ac:dyDescent="0.25">
      <c r="A348" s="177" t="s">
        <v>202</v>
      </c>
      <c r="B348" s="177"/>
      <c r="C348" s="178"/>
      <c r="D348" s="178"/>
      <c r="E348" s="178"/>
      <c r="F348" s="178"/>
      <c r="G348" s="178"/>
      <c r="H348" s="178"/>
      <c r="I348" s="178"/>
    </row>
    <row r="349" spans="1:10" ht="15.75" x14ac:dyDescent="0.25">
      <c r="A349" s="8" t="s">
        <v>0</v>
      </c>
      <c r="B349" s="8"/>
      <c r="H349" s="8" t="s">
        <v>0</v>
      </c>
      <c r="J349" s="2"/>
    </row>
    <row r="350" spans="1:10" ht="15.75" x14ac:dyDescent="0.25">
      <c r="A350" s="8" t="s">
        <v>0</v>
      </c>
      <c r="B350" s="8"/>
      <c r="C350" s="8" t="s">
        <v>0</v>
      </c>
      <c r="D350" s="8" t="s">
        <v>0</v>
      </c>
      <c r="E350" s="8" t="s">
        <v>0</v>
      </c>
      <c r="F350" s="179" t="s">
        <v>208</v>
      </c>
      <c r="G350" s="179"/>
      <c r="H350" s="179"/>
    </row>
    <row r="351" spans="1:10" x14ac:dyDescent="0.25">
      <c r="A351" s="166"/>
      <c r="B351" s="166"/>
      <c r="G351" s="2" t="s">
        <v>209</v>
      </c>
    </row>
    <row r="352" spans="1:10" x14ac:dyDescent="0.25">
      <c r="A352" s="167" t="s">
        <v>0</v>
      </c>
      <c r="B352" s="167"/>
    </row>
    <row r="353" spans="1:2" x14ac:dyDescent="0.25">
      <c r="A353" s="168"/>
      <c r="B353" s="168"/>
    </row>
  </sheetData>
  <mergeCells count="246">
    <mergeCell ref="A1:I1"/>
    <mergeCell ref="A2:I2"/>
    <mergeCell ref="A21:I21"/>
    <mergeCell ref="A22:I22"/>
    <mergeCell ref="A36:I36"/>
    <mergeCell ref="A37:I37"/>
    <mergeCell ref="A11:I11"/>
    <mergeCell ref="A12:I12"/>
    <mergeCell ref="B343:D343"/>
    <mergeCell ref="E343:G343"/>
    <mergeCell ref="H343:I343"/>
    <mergeCell ref="A46:I46"/>
    <mergeCell ref="A47:I47"/>
    <mergeCell ref="A48:I48"/>
    <mergeCell ref="A49:I49"/>
    <mergeCell ref="A50:B51"/>
    <mergeCell ref="C50:E51"/>
    <mergeCell ref="A38:I38"/>
    <mergeCell ref="A39:I39"/>
    <mergeCell ref="A40:I40"/>
    <mergeCell ref="A41:I41"/>
    <mergeCell ref="A43:I43"/>
    <mergeCell ref="A45:I45"/>
    <mergeCell ref="A55:B55"/>
    <mergeCell ref="C55:E55"/>
    <mergeCell ref="A56:B56"/>
    <mergeCell ref="C56:E56"/>
    <mergeCell ref="A57:B57"/>
    <mergeCell ref="C57:E57"/>
    <mergeCell ref="A52:B52"/>
    <mergeCell ref="C52:E52"/>
    <mergeCell ref="A53:B53"/>
    <mergeCell ref="C53:E53"/>
    <mergeCell ref="A54:B54"/>
    <mergeCell ref="C54:E54"/>
    <mergeCell ref="A61:B61"/>
    <mergeCell ref="C61:E61"/>
    <mergeCell ref="A62:B62"/>
    <mergeCell ref="C62:E62"/>
    <mergeCell ref="A63:B63"/>
    <mergeCell ref="C63:E63"/>
    <mergeCell ref="A58:B58"/>
    <mergeCell ref="C58:E58"/>
    <mergeCell ref="A59:B59"/>
    <mergeCell ref="C59:E59"/>
    <mergeCell ref="A60:B60"/>
    <mergeCell ref="C60:E60"/>
    <mergeCell ref="C73:E73"/>
    <mergeCell ref="C74:E74"/>
    <mergeCell ref="C75:E75"/>
    <mergeCell ref="A78:J78"/>
    <mergeCell ref="A79:I79"/>
    <mergeCell ref="A80:I80"/>
    <mergeCell ref="A64:B64"/>
    <mergeCell ref="C64:E64"/>
    <mergeCell ref="A66:E66"/>
    <mergeCell ref="A68:I68"/>
    <mergeCell ref="A69:J69"/>
    <mergeCell ref="A71:I71"/>
    <mergeCell ref="A90:I90"/>
    <mergeCell ref="C92:E92"/>
    <mergeCell ref="C93:E93"/>
    <mergeCell ref="C94:E94"/>
    <mergeCell ref="C95:E95"/>
    <mergeCell ref="A98:I98"/>
    <mergeCell ref="A81:J81"/>
    <mergeCell ref="A82:J82"/>
    <mergeCell ref="A84:J84"/>
    <mergeCell ref="A85:J85"/>
    <mergeCell ref="A87:J87"/>
    <mergeCell ref="A88:J88"/>
    <mergeCell ref="A109:I109"/>
    <mergeCell ref="A110:I110"/>
    <mergeCell ref="A111:I111"/>
    <mergeCell ref="A112:I112"/>
    <mergeCell ref="A113:I113"/>
    <mergeCell ref="A116:I116"/>
    <mergeCell ref="A100:I100"/>
    <mergeCell ref="C102:E102"/>
    <mergeCell ref="C103:E103"/>
    <mergeCell ref="C104:E104"/>
    <mergeCell ref="C105:E105"/>
    <mergeCell ref="C106:E106"/>
    <mergeCell ref="A125:F125"/>
    <mergeCell ref="A127:I127"/>
    <mergeCell ref="A129:I129"/>
    <mergeCell ref="A131:I131"/>
    <mergeCell ref="A133:I133"/>
    <mergeCell ref="A135:I135"/>
    <mergeCell ref="A118:I118"/>
    <mergeCell ref="A120:F120"/>
    <mergeCell ref="A121:F121"/>
    <mergeCell ref="A122:F122"/>
    <mergeCell ref="A123:F123"/>
    <mergeCell ref="A124:F124"/>
    <mergeCell ref="F147:F148"/>
    <mergeCell ref="G147:G148"/>
    <mergeCell ref="H147:H148"/>
    <mergeCell ref="I147:I148"/>
    <mergeCell ref="A137:I137"/>
    <mergeCell ref="A138:I138"/>
    <mergeCell ref="A139:I139"/>
    <mergeCell ref="A141:I141"/>
    <mergeCell ref="A144:I144"/>
    <mergeCell ref="A145:I145"/>
    <mergeCell ref="C149:E149"/>
    <mergeCell ref="A150:B150"/>
    <mergeCell ref="C150:C152"/>
    <mergeCell ref="A154:B154"/>
    <mergeCell ref="C154:C156"/>
    <mergeCell ref="A158:B158"/>
    <mergeCell ref="C158:C160"/>
    <mergeCell ref="A147:B148"/>
    <mergeCell ref="C147:E148"/>
    <mergeCell ref="A177:I177"/>
    <mergeCell ref="A179:I179"/>
    <mergeCell ref="C181:E181"/>
    <mergeCell ref="C182:E182"/>
    <mergeCell ref="C183:E183"/>
    <mergeCell ref="C184:E184"/>
    <mergeCell ref="A162:B162"/>
    <mergeCell ref="C162:C164"/>
    <mergeCell ref="A166:B166"/>
    <mergeCell ref="C166:C169"/>
    <mergeCell ref="A170:B170"/>
    <mergeCell ref="C170:C172"/>
    <mergeCell ref="A193:I193"/>
    <mergeCell ref="A195:I195"/>
    <mergeCell ref="A197:I197"/>
    <mergeCell ref="A199:I199"/>
    <mergeCell ref="A201:I201"/>
    <mergeCell ref="A203:I203"/>
    <mergeCell ref="C185:E185"/>
    <mergeCell ref="C186:E186"/>
    <mergeCell ref="C187:E187"/>
    <mergeCell ref="C188:E188"/>
    <mergeCell ref="C189:E189"/>
    <mergeCell ref="A191:I191"/>
    <mergeCell ref="C211:E211"/>
    <mergeCell ref="C212:E212"/>
    <mergeCell ref="A214:I214"/>
    <mergeCell ref="A216:I216"/>
    <mergeCell ref="A218:I218"/>
    <mergeCell ref="A220:I220"/>
    <mergeCell ref="A204:I204"/>
    <mergeCell ref="A205:I205"/>
    <mergeCell ref="C207:E207"/>
    <mergeCell ref="C208:E208"/>
    <mergeCell ref="C209:E209"/>
    <mergeCell ref="C210:E210"/>
    <mergeCell ref="C233:E233"/>
    <mergeCell ref="C234:E234"/>
    <mergeCell ref="C235:E235"/>
    <mergeCell ref="A236:I236"/>
    <mergeCell ref="A237:I237"/>
    <mergeCell ref="A238:I238"/>
    <mergeCell ref="C222:E222"/>
    <mergeCell ref="C223:E223"/>
    <mergeCell ref="C224:E224"/>
    <mergeCell ref="A227:I227"/>
    <mergeCell ref="A229:I229"/>
    <mergeCell ref="A231:I231"/>
    <mergeCell ref="A248:I248"/>
    <mergeCell ref="A250:I250"/>
    <mergeCell ref="C253:E253"/>
    <mergeCell ref="C254:E254"/>
    <mergeCell ref="C255:E255"/>
    <mergeCell ref="C256:E256"/>
    <mergeCell ref="C239:E239"/>
    <mergeCell ref="C240:E240"/>
    <mergeCell ref="C241:E241"/>
    <mergeCell ref="C242:E242"/>
    <mergeCell ref="A244:I244"/>
    <mergeCell ref="A246:I246"/>
    <mergeCell ref="A266:I266"/>
    <mergeCell ref="A268:I268"/>
    <mergeCell ref="B270:I270"/>
    <mergeCell ref="B271:F271"/>
    <mergeCell ref="B272:G272"/>
    <mergeCell ref="B273:G273"/>
    <mergeCell ref="C257:E257"/>
    <mergeCell ref="C258:E258"/>
    <mergeCell ref="A260:I260"/>
    <mergeCell ref="A262:I262"/>
    <mergeCell ref="A264:I264"/>
    <mergeCell ref="A265:I265"/>
    <mergeCell ref="B280:G280"/>
    <mergeCell ref="B281:G281"/>
    <mergeCell ref="B282:G282"/>
    <mergeCell ref="B283:H283"/>
    <mergeCell ref="B284:I284"/>
    <mergeCell ref="B285:G285"/>
    <mergeCell ref="B274:G274"/>
    <mergeCell ref="B275:G275"/>
    <mergeCell ref="B276:G276"/>
    <mergeCell ref="B277:H277"/>
    <mergeCell ref="B278:G278"/>
    <mergeCell ref="B279:G279"/>
    <mergeCell ref="C293:H293"/>
    <mergeCell ref="C294:H294"/>
    <mergeCell ref="B296:G296"/>
    <mergeCell ref="A301:I301"/>
    <mergeCell ref="A303:I303"/>
    <mergeCell ref="A304:I304"/>
    <mergeCell ref="C286:H286"/>
    <mergeCell ref="C287:H287"/>
    <mergeCell ref="B289:G289"/>
    <mergeCell ref="C290:H290"/>
    <mergeCell ref="C291:H291"/>
    <mergeCell ref="C292:H292"/>
    <mergeCell ref="B314:F314"/>
    <mergeCell ref="B315:F315"/>
    <mergeCell ref="B316:F316"/>
    <mergeCell ref="B317:F317"/>
    <mergeCell ref="B318:F318"/>
    <mergeCell ref="B319:F319"/>
    <mergeCell ref="D306:F306"/>
    <mergeCell ref="D307:F307"/>
    <mergeCell ref="A309:I309"/>
    <mergeCell ref="B311:F311"/>
    <mergeCell ref="B312:F312"/>
    <mergeCell ref="B313:F313"/>
    <mergeCell ref="A329:I329"/>
    <mergeCell ref="A331:I331"/>
    <mergeCell ref="A333:I333"/>
    <mergeCell ref="A335:I335"/>
    <mergeCell ref="A337:I337"/>
    <mergeCell ref="A339:I339"/>
    <mergeCell ref="B320:F320"/>
    <mergeCell ref="B321:F321"/>
    <mergeCell ref="B322:F322"/>
    <mergeCell ref="B323:F323"/>
    <mergeCell ref="A325:I325"/>
    <mergeCell ref="A327:I327"/>
    <mergeCell ref="B344:D344"/>
    <mergeCell ref="E344:G344"/>
    <mergeCell ref="H344:I344"/>
    <mergeCell ref="A346:I346"/>
    <mergeCell ref="A348:I348"/>
    <mergeCell ref="F350:H350"/>
    <mergeCell ref="B341:D341"/>
    <mergeCell ref="E341:G341"/>
    <mergeCell ref="H341:I341"/>
    <mergeCell ref="B342:D342"/>
    <mergeCell ref="E342:G342"/>
    <mergeCell ref="H342:I342"/>
  </mergeCells>
  <pageMargins left="0.70866141732283472" right="0.70866141732283472" top="0.74803149606299213" bottom="0.74803149606299213" header="0.31496062992125984" footer="0.31496062992125984"/>
  <pageSetup paperSize="9" scale="81" fitToHeight="0" orientation="portrait" r:id="rId1"/>
  <rowBreaks count="7" manualBreakCount="7">
    <brk id="31" max="16383" man="1"/>
    <brk id="70" max="8" man="1"/>
    <brk id="115" max="8" man="1"/>
    <brk id="228" max="8" man="1"/>
    <brk id="267" max="8" man="1"/>
    <brk id="308" max="8" man="1"/>
    <brk id="336"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nota integrativa</vt:lpstr>
      <vt:lpstr>'nota integrativa'!Area_stampa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dc:creator>
  <cp:lastModifiedBy>Angelo Pizzighini</cp:lastModifiedBy>
  <cp:lastPrinted>2019-01-16T11:54:42Z</cp:lastPrinted>
  <dcterms:created xsi:type="dcterms:W3CDTF">2019-01-15T10:38:29Z</dcterms:created>
  <dcterms:modified xsi:type="dcterms:W3CDTF">2019-01-16T11:56:06Z</dcterms:modified>
</cp:coreProperties>
</file>