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buti01\Desktop\"/>
    </mc:Choice>
  </mc:AlternateContent>
  <xr:revisionPtr revIDLastSave="0" documentId="13_ncr:1_{C2EAF7F5-2410-45C0-BD09-4BAFB4160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FORMANCE" sheetId="1" r:id="rId1"/>
    <sheet name="PROGETTI_INDENNITA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E10" i="1"/>
  <c r="C16" i="1" s="1"/>
  <c r="H6" i="1" s="1"/>
  <c r="F10" i="1"/>
  <c r="I9" i="1"/>
  <c r="I8" i="1"/>
  <c r="G9" i="1"/>
  <c r="G8" i="1"/>
  <c r="E10" i="2"/>
  <c r="B18" i="1"/>
  <c r="C17" i="1" l="1"/>
  <c r="H7" i="1"/>
  <c r="H8" i="1"/>
  <c r="H9" i="1"/>
  <c r="J9" i="1" l="1"/>
  <c r="J8" i="1"/>
  <c r="K8" i="1" s="1"/>
  <c r="M8" i="1" s="1"/>
  <c r="J7" i="1"/>
  <c r="K7" i="1" s="1"/>
  <c r="M7" i="1" s="1"/>
  <c r="J6" i="1"/>
  <c r="K6" i="1" s="1"/>
  <c r="M6" i="1" s="1"/>
  <c r="M10" i="1" s="1"/>
  <c r="K9" i="1"/>
  <c r="M9" i="1" s="1"/>
  <c r="H10" i="1"/>
  <c r="H11" i="1" s="1"/>
  <c r="J10" i="1" l="1"/>
  <c r="J11" i="1" l="1"/>
  <c r="K10" i="1"/>
</calcChain>
</file>

<file path=xl/sharedStrings.xml><?xml version="1.0" encoding="utf-8"?>
<sst xmlns="http://schemas.openxmlformats.org/spreadsheetml/2006/main" count="51" uniqueCount="43">
  <si>
    <t>ROMELLI ELISABETTA</t>
  </si>
  <si>
    <t>CERUTTI ANNALISA</t>
  </si>
  <si>
    <t>ZANNI STEFANO</t>
  </si>
  <si>
    <t>PROFILO</t>
  </si>
  <si>
    <t>C6</t>
  </si>
  <si>
    <t>ORE</t>
  </si>
  <si>
    <t>RIPARAMETRATI</t>
  </si>
  <si>
    <t>PERFOMANCE ORGANIZZATIVA</t>
  </si>
  <si>
    <t>OBIETTIVI INDIVIDUALI PROGETTI</t>
  </si>
  <si>
    <t>% OBIETTIVI RAGGIUNTI</t>
  </si>
  <si>
    <t>%PERFOMANCE ORGANIZZATIVA</t>
  </si>
  <si>
    <t>PREMIO PERFOMANCE INDIVIDUALE (B)</t>
  </si>
  <si>
    <t>PREMIO OBIETTIVI INDIVIDUALI (A)</t>
  </si>
  <si>
    <t>C1</t>
  </si>
  <si>
    <t>IMPORTO PROGETTO</t>
  </si>
  <si>
    <t>VALUTAZIONE</t>
  </si>
  <si>
    <t>IMPORTO DA LIQUIDARE</t>
  </si>
  <si>
    <t>C/5</t>
  </si>
  <si>
    <t>TONINELLI PAOLA</t>
  </si>
  <si>
    <t>C/1</t>
  </si>
  <si>
    <t>€. 1.980,00</t>
  </si>
  <si>
    <t>€. 1.320,00</t>
  </si>
  <si>
    <t>€. 2.695,00</t>
  </si>
  <si>
    <t>€. 5.005,00</t>
  </si>
  <si>
    <t>C5</t>
  </si>
  <si>
    <t>B4</t>
  </si>
  <si>
    <t>B/4</t>
  </si>
  <si>
    <t>MESI 2022</t>
  </si>
  <si>
    <t>NUMERO DIPENDENTI</t>
  </si>
  <si>
    <t>PERFORMANCE INDIVIDUALE</t>
  </si>
  <si>
    <t>DISTRIBUITI</t>
  </si>
  <si>
    <t>TOTALE PERFORMANCE 2022 (A+B)</t>
  </si>
  <si>
    <t>PROGETTI 2022</t>
  </si>
  <si>
    <t>TOTALE DA CORRISPONDERE PER OGNI DIPENDENTE</t>
  </si>
  <si>
    <t>RISPARMI STRAORDINARI DA RIPORTARE SUL CCDI 2023</t>
  </si>
  <si>
    <t>RISPARMI da riportare sul CCDI 2023</t>
  </si>
  <si>
    <t>COMUNE DI CASTRO (BG)</t>
  </si>
  <si>
    <t>RIPARTIZIONE COMPENSI INCENTIVANTI 2022 PERSONALE DIPENDENTE</t>
  </si>
  <si>
    <t>Il Responsabile del Servizio</t>
  </si>
  <si>
    <t>Dott. Matteo Tonsi</t>
  </si>
  <si>
    <t xml:space="preserve">                                            COMUNE DI CASTRO (BG)</t>
  </si>
  <si>
    <t>RIPARTIZIONE PROGETTI - ANNO 2022 -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</si>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</sst>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_-* #,##0.0000_-;\-* #,##0.0000_-;_-* &quot;-&quot;??_-;_-@_-"/>
    <numFmt numFmtId="166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7" xfId="0" applyBorder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" fontId="7" fillId="5" borderId="1" xfId="3" applyNumberFormat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4" xfId="0" applyBorder="1" applyAlignment="1">
      <alignment vertical="center"/>
    </xf>
    <xf numFmtId="0" fontId="4" fillId="0" borderId="16" xfId="0" applyFont="1" applyBorder="1" applyAlignment="1">
      <alignment vertical="center"/>
    </xf>
    <xf numFmtId="44" fontId="0" fillId="0" borderId="14" xfId="4" applyFont="1" applyBorder="1"/>
    <xf numFmtId="44" fontId="0" fillId="0" borderId="11" xfId="4" applyFont="1" applyBorder="1"/>
    <xf numFmtId="44" fontId="0" fillId="4" borderId="15" xfId="4" applyFont="1" applyFill="1" applyBorder="1"/>
    <xf numFmtId="44" fontId="0" fillId="4" borderId="8" xfId="4" applyFont="1" applyFill="1" applyBorder="1"/>
    <xf numFmtId="44" fontId="0" fillId="0" borderId="12" xfId="4" applyFont="1" applyBorder="1"/>
    <xf numFmtId="0" fontId="4" fillId="4" borderId="13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165" fontId="0" fillId="0" borderId="0" xfId="1" applyNumberFormat="1" applyFont="1"/>
    <xf numFmtId="0" fontId="0" fillId="0" borderId="29" xfId="0" applyBorder="1"/>
    <xf numFmtId="43" fontId="0" fillId="0" borderId="30" xfId="1" applyFont="1" applyBorder="1"/>
    <xf numFmtId="0" fontId="0" fillId="0" borderId="31" xfId="1" applyNumberFormat="1" applyFont="1" applyBorder="1"/>
    <xf numFmtId="0" fontId="0" fillId="0" borderId="32" xfId="0" applyBorder="1"/>
    <xf numFmtId="43" fontId="0" fillId="0" borderId="0" xfId="1" applyFont="1" applyBorder="1"/>
    <xf numFmtId="0" fontId="0" fillId="0" borderId="33" xfId="0" applyBorder="1"/>
    <xf numFmtId="43" fontId="4" fillId="0" borderId="22" xfId="1" applyFont="1" applyBorder="1"/>
    <xf numFmtId="165" fontId="0" fillId="0" borderId="23" xfId="1" applyNumberFormat="1" applyFont="1" applyBorder="1"/>
    <xf numFmtId="43" fontId="8" fillId="5" borderId="18" xfId="1" applyFont="1" applyFill="1" applyBorder="1"/>
    <xf numFmtId="43" fontId="8" fillId="5" borderId="19" xfId="1" applyFont="1" applyFill="1" applyBorder="1"/>
    <xf numFmtId="43" fontId="8" fillId="5" borderId="20" xfId="1" applyFont="1" applyFill="1" applyBorder="1"/>
    <xf numFmtId="0" fontId="5" fillId="4" borderId="4" xfId="2" applyFont="1" applyFill="1" applyBorder="1" applyAlignment="1">
      <alignment vertical="center" wrapText="1"/>
    </xf>
    <xf numFmtId="0" fontId="5" fillId="4" borderId="5" xfId="2" applyFont="1" applyFill="1" applyBorder="1" applyAlignment="1">
      <alignment horizontal="center" vertical="center" wrapText="1"/>
    </xf>
    <xf numFmtId="10" fontId="2" fillId="4" borderId="28" xfId="2" applyNumberFormat="1" applyFill="1" applyBorder="1" applyAlignment="1">
      <alignment horizontal="center"/>
    </xf>
    <xf numFmtId="43" fontId="2" fillId="4" borderId="6" xfId="1" applyFont="1" applyFill="1" applyBorder="1"/>
    <xf numFmtId="10" fontId="2" fillId="4" borderId="7" xfId="2" applyNumberFormat="1" applyFill="1" applyBorder="1" applyAlignment="1">
      <alignment horizontal="center"/>
    </xf>
    <xf numFmtId="43" fontId="2" fillId="4" borderId="8" xfId="1" applyFont="1" applyFill="1" applyBorder="1"/>
    <xf numFmtId="164" fontId="5" fillId="4" borderId="9" xfId="2" applyNumberFormat="1" applyFont="1" applyFill="1" applyBorder="1" applyAlignment="1">
      <alignment horizontal="center"/>
    </xf>
    <xf numFmtId="43" fontId="5" fillId="4" borderId="10" xfId="2" applyNumberFormat="1" applyFont="1" applyFill="1" applyBorder="1"/>
    <xf numFmtId="0" fontId="7" fillId="6" borderId="4" xfId="3" applyFont="1" applyFill="1" applyBorder="1" applyAlignment="1">
      <alignment horizontal="center" vertical="center" wrapText="1"/>
    </xf>
    <xf numFmtId="0" fontId="7" fillId="6" borderId="5" xfId="3" applyFont="1" applyFill="1" applyBorder="1" applyAlignment="1">
      <alignment horizontal="center" vertical="center" wrapText="1"/>
    </xf>
    <xf numFmtId="10" fontId="3" fillId="6" borderId="13" xfId="3" applyNumberFormat="1" applyFill="1" applyBorder="1" applyAlignment="1">
      <alignment horizontal="center"/>
    </xf>
    <xf numFmtId="4" fontId="3" fillId="6" borderId="15" xfId="3" applyNumberFormat="1" applyFill="1" applyBorder="1"/>
    <xf numFmtId="10" fontId="3" fillId="6" borderId="7" xfId="3" applyNumberFormat="1" applyFill="1" applyBorder="1" applyAlignment="1">
      <alignment horizontal="center"/>
    </xf>
    <xf numFmtId="4" fontId="3" fillId="6" borderId="8" xfId="3" applyNumberFormat="1" applyFill="1" applyBorder="1"/>
    <xf numFmtId="4" fontId="7" fillId="6" borderId="10" xfId="3" applyNumberFormat="1" applyFont="1" applyFill="1" applyBorder="1"/>
    <xf numFmtId="43" fontId="5" fillId="6" borderId="10" xfId="2" applyNumberFormat="1" applyFont="1" applyFill="1" applyBorder="1"/>
    <xf numFmtId="0" fontId="4" fillId="0" borderId="24" xfId="0" applyFont="1" applyBorder="1" applyAlignment="1">
      <alignment vertical="center"/>
    </xf>
    <xf numFmtId="0" fontId="5" fillId="4" borderId="2" xfId="2" applyFont="1" applyFill="1" applyBorder="1" applyAlignment="1">
      <alignment vertical="center" wrapText="1"/>
    </xf>
    <xf numFmtId="166" fontId="2" fillId="4" borderId="34" xfId="2" applyNumberFormat="1" applyFill="1" applyBorder="1"/>
    <xf numFmtId="166" fontId="2" fillId="4" borderId="35" xfId="2" applyNumberFormat="1" applyFill="1" applyBorder="1"/>
    <xf numFmtId="166" fontId="5" fillId="4" borderId="36" xfId="2" applyNumberFormat="1" applyFont="1" applyFill="1" applyBorder="1"/>
    <xf numFmtId="0" fontId="0" fillId="4" borderId="33" xfId="0" applyFill="1" applyBorder="1"/>
    <xf numFmtId="164" fontId="7" fillId="6" borderId="9" xfId="3" applyNumberFormat="1" applyFont="1" applyFill="1" applyBorder="1" applyAlignment="1">
      <alignment horizontal="center"/>
    </xf>
    <xf numFmtId="44" fontId="0" fillId="7" borderId="18" xfId="4" applyFont="1" applyFill="1" applyBorder="1"/>
    <xf numFmtId="44" fontId="0" fillId="7" borderId="19" xfId="4" applyFont="1" applyFill="1" applyBorder="1"/>
    <xf numFmtId="0" fontId="4" fillId="7" borderId="5" xfId="0" applyFont="1" applyFill="1" applyBorder="1" applyAlignment="1">
      <alignment horizontal="center" vertical="center"/>
    </xf>
    <xf numFmtId="44" fontId="4" fillId="7" borderId="20" xfId="0" applyNumberFormat="1" applyFont="1" applyFill="1" applyBorder="1"/>
    <xf numFmtId="44" fontId="0" fillId="8" borderId="18" xfId="4" applyFont="1" applyFill="1" applyBorder="1"/>
    <xf numFmtId="44" fontId="0" fillId="8" borderId="19" xfId="4" applyFont="1" applyFill="1" applyBorder="1"/>
    <xf numFmtId="44" fontId="4" fillId="8" borderId="20" xfId="0" applyNumberFormat="1" applyFont="1" applyFill="1" applyBorder="1"/>
    <xf numFmtId="0" fontId="4" fillId="8" borderId="5" xfId="0" applyFont="1" applyFill="1" applyBorder="1" applyAlignment="1">
      <alignment horizontal="center" vertical="center" wrapText="1"/>
    </xf>
    <xf numFmtId="0" fontId="0" fillId="0" borderId="21" xfId="1" applyNumberFormat="1" applyFon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3" borderId="0" xfId="3" applyFont="1"/>
    <xf numFmtId="43" fontId="7" fillId="3" borderId="0" xfId="3" applyNumberFormat="1" applyFont="1"/>
    <xf numFmtId="164" fontId="5" fillId="4" borderId="9" xfId="2" applyNumberFormat="1" applyFont="1" applyFill="1" applyBorder="1" applyAlignment="1">
      <alignment horizontal="center" wrapText="1"/>
    </xf>
    <xf numFmtId="164" fontId="5" fillId="6" borderId="9" xfId="2" applyNumberFormat="1" applyFont="1" applyFill="1" applyBorder="1" applyAlignment="1">
      <alignment horizontal="center" wrapText="1"/>
    </xf>
    <xf numFmtId="0" fontId="11" fillId="0" borderId="0" xfId="0" applyFont="1"/>
    <xf numFmtId="0" fontId="0" fillId="4" borderId="38" xfId="0" applyFill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4" borderId="40" xfId="0" applyFont="1" applyFill="1" applyBorder="1" applyAlignment="1">
      <alignment vertical="center"/>
    </xf>
    <xf numFmtId="44" fontId="0" fillId="4" borderId="41" xfId="4" applyFont="1" applyFill="1" applyBorder="1"/>
    <xf numFmtId="44" fontId="0" fillId="0" borderId="37" xfId="0" applyNumberFormat="1" applyBorder="1"/>
    <xf numFmtId="0" fontId="6" fillId="4" borderId="2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37" xfId="0" applyFont="1" applyBorder="1"/>
    <xf numFmtId="0" fontId="0" fillId="0" borderId="37" xfId="0" applyBorder="1"/>
    <xf numFmtId="0" fontId="8" fillId="0" borderId="37" xfId="0" applyFont="1" applyBorder="1" applyAlignment="1">
      <alignment horizontal="center"/>
    </xf>
    <xf numFmtId="0" fontId="0" fillId="0" borderId="37" xfId="0" applyBorder="1" applyAlignment="1">
      <alignment horizontal="center"/>
    </xf>
  </cellXfs>
  <cellStyles count="5">
    <cellStyle name="Migliaia" xfId="1" builtinId="3"/>
    <cellStyle name="Normale" xfId="0" builtinId="0"/>
    <cellStyle name="Valore non valido" xfId="3" builtinId="27"/>
    <cellStyle name="Valore valido" xfId="2" builtinId="26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workbookViewId="0">
      <selection activeCell="A8" sqref="A8"/>
    </sheetView>
  </sheetViews>
  <sheetFormatPr defaultRowHeight="15" x14ac:dyDescent="0.25"/>
  <cols>
    <col min="1" max="1" width="50.85546875" bestFit="1" customWidth="1"/>
    <col min="2" max="2" width="13.28515625" customWidth="1"/>
    <col min="3" max="3" width="12.42578125" bestFit="1" customWidth="1"/>
    <col min="4" max="4" width="9.85546875" bestFit="1" customWidth="1"/>
    <col min="5" max="5" width="17" bestFit="1" customWidth="1"/>
    <col min="6" max="6" width="15.5703125" hidden="1" customWidth="1"/>
    <col min="7" max="7" width="22.28515625" bestFit="1" customWidth="1"/>
    <col min="8" max="8" width="20.28515625" customWidth="1"/>
    <col min="9" max="9" width="23.7109375" customWidth="1"/>
    <col min="10" max="10" width="22" customWidth="1"/>
    <col min="11" max="11" width="24.140625" customWidth="1"/>
    <col min="12" max="12" width="23" bestFit="1" customWidth="1"/>
    <col min="13" max="13" width="18.7109375" customWidth="1"/>
  </cols>
  <sheetData>
    <row r="1" spans="1:13" ht="39" x14ac:dyDescent="0.6">
      <c r="A1" s="82" t="s">
        <v>36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32.25" x14ac:dyDescent="0.5">
      <c r="A2" s="83" t="s">
        <v>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5.75" thickBot="1" x14ac:dyDescent="0.3"/>
    <row r="4" spans="1:13" ht="18" thickBot="1" x14ac:dyDescent="0.35">
      <c r="F4" s="76" t="s">
        <v>29</v>
      </c>
      <c r="G4" s="77"/>
      <c r="H4" s="78"/>
      <c r="I4" s="79" t="s">
        <v>7</v>
      </c>
      <c r="J4" s="80"/>
    </row>
    <row r="5" spans="1:13" ht="65.25" customHeight="1" thickBot="1" x14ac:dyDescent="0.3">
      <c r="A5" s="9"/>
      <c r="B5" s="10" t="s">
        <v>3</v>
      </c>
      <c r="C5" s="10" t="s">
        <v>5</v>
      </c>
      <c r="D5" s="10" t="s">
        <v>27</v>
      </c>
      <c r="E5" s="47" t="s">
        <v>28</v>
      </c>
      <c r="F5" s="48" t="s">
        <v>6</v>
      </c>
      <c r="G5" s="31" t="s">
        <v>9</v>
      </c>
      <c r="H5" s="32" t="s">
        <v>12</v>
      </c>
      <c r="I5" s="39" t="s">
        <v>10</v>
      </c>
      <c r="J5" s="40" t="s">
        <v>11</v>
      </c>
      <c r="K5" s="7" t="s">
        <v>31</v>
      </c>
      <c r="L5" s="56" t="s">
        <v>32</v>
      </c>
      <c r="M5" s="61" t="s">
        <v>33</v>
      </c>
    </row>
    <row r="6" spans="1:13" ht="15.75" x14ac:dyDescent="0.25">
      <c r="A6" s="5" t="s">
        <v>42</v>
      </c>
      <c r="B6" s="6" t="s">
        <v>24</v>
      </c>
      <c r="C6" s="6">
        <v>24</v>
      </c>
      <c r="D6" s="6">
        <v>12</v>
      </c>
      <c r="E6" s="63">
        <v>1</v>
      </c>
      <c r="F6" s="49">
        <v>0</v>
      </c>
      <c r="G6" s="33">
        <v>1</v>
      </c>
      <c r="H6" s="34">
        <f>(C16*G6)</f>
        <v>857.98500000000001</v>
      </c>
      <c r="I6" s="41">
        <v>1</v>
      </c>
      <c r="J6" s="42">
        <f>C17*I6</f>
        <v>857.98500000000001</v>
      </c>
      <c r="K6" s="28">
        <f>H6+J6</f>
        <v>1715.97</v>
      </c>
      <c r="L6" s="54">
        <v>2695</v>
      </c>
      <c r="M6" s="58">
        <f>K6+L6</f>
        <v>4410.97</v>
      </c>
    </row>
    <row r="7" spans="1:13" ht="15.75" x14ac:dyDescent="0.25">
      <c r="A7" s="1" t="s">
        <v>42</v>
      </c>
      <c r="B7" s="2" t="s">
        <v>4</v>
      </c>
      <c r="C7" s="2">
        <v>36</v>
      </c>
      <c r="D7" s="2">
        <v>12</v>
      </c>
      <c r="E7" s="64">
        <v>1</v>
      </c>
      <c r="F7" s="50">
        <v>0</v>
      </c>
      <c r="G7" s="35">
        <v>1</v>
      </c>
      <c r="H7" s="36">
        <f>G7*C16</f>
        <v>857.98500000000001</v>
      </c>
      <c r="I7" s="43">
        <v>1</v>
      </c>
      <c r="J7" s="44">
        <f>C17*I7</f>
        <v>857.98500000000001</v>
      </c>
      <c r="K7" s="29">
        <f>H7+J7</f>
        <v>1715.97</v>
      </c>
      <c r="L7" s="55">
        <v>5005</v>
      </c>
      <c r="M7" s="59">
        <f>K7+L7</f>
        <v>6720.97</v>
      </c>
    </row>
    <row r="8" spans="1:13" ht="15.75" x14ac:dyDescent="0.25">
      <c r="A8" s="1" t="s">
        <v>42</v>
      </c>
      <c r="B8" s="2" t="s">
        <v>13</v>
      </c>
      <c r="C8" s="2">
        <v>36</v>
      </c>
      <c r="D8" s="2">
        <v>12</v>
      </c>
      <c r="E8" s="64">
        <v>1</v>
      </c>
      <c r="F8" s="50">
        <v>0</v>
      </c>
      <c r="G8" s="35">
        <f>17/20</f>
        <v>0.85</v>
      </c>
      <c r="H8" s="36">
        <f>C16*G8</f>
        <v>729.28724999999997</v>
      </c>
      <c r="I8" s="43">
        <f>(88-17)/80</f>
        <v>0.88749999999999996</v>
      </c>
      <c r="J8" s="44">
        <f>C17*I8</f>
        <v>761.46168749999993</v>
      </c>
      <c r="K8" s="29">
        <f t="shared" ref="K8:K9" si="0">H8+J8</f>
        <v>1490.7489375</v>
      </c>
      <c r="L8" s="55">
        <v>1980</v>
      </c>
      <c r="M8" s="59">
        <f>K8+L8</f>
        <v>3470.7489375</v>
      </c>
    </row>
    <row r="9" spans="1:13" ht="15.75" x14ac:dyDescent="0.25">
      <c r="A9" s="1" t="s">
        <v>42</v>
      </c>
      <c r="B9" s="2" t="s">
        <v>25</v>
      </c>
      <c r="C9" s="2">
        <v>36</v>
      </c>
      <c r="D9" s="2">
        <v>12</v>
      </c>
      <c r="E9" s="64">
        <v>1</v>
      </c>
      <c r="F9" s="50">
        <v>0</v>
      </c>
      <c r="G9" s="35">
        <f>17/20</f>
        <v>0.85</v>
      </c>
      <c r="H9" s="36">
        <f>C16*G9</f>
        <v>729.28724999999997</v>
      </c>
      <c r="I9" s="43">
        <f>(80-17)/80</f>
        <v>0.78749999999999998</v>
      </c>
      <c r="J9" s="44">
        <f>C17*I9</f>
        <v>675.66318749999994</v>
      </c>
      <c r="K9" s="29">
        <f t="shared" si="0"/>
        <v>1404.9504374999999</v>
      </c>
      <c r="L9" s="55">
        <v>1320</v>
      </c>
      <c r="M9" s="59">
        <f>K9+L9</f>
        <v>2724.9504374999997</v>
      </c>
    </row>
    <row r="10" spans="1:13" ht="16.5" thickBot="1" x14ac:dyDescent="0.3">
      <c r="A10" s="3"/>
      <c r="B10" s="4"/>
      <c r="C10" s="4"/>
      <c r="D10" s="4"/>
      <c r="E10" s="65">
        <f>SUM(E6:E9)</f>
        <v>4</v>
      </c>
      <c r="F10" s="51">
        <f>SUM(F6:F9)</f>
        <v>0</v>
      </c>
      <c r="G10" s="37" t="s">
        <v>30</v>
      </c>
      <c r="H10" s="38">
        <f>SUM(H6:H9)</f>
        <v>3174.5445</v>
      </c>
      <c r="I10" s="53" t="s">
        <v>30</v>
      </c>
      <c r="J10" s="45">
        <f>SUM(J6:J9)</f>
        <v>3153.0948749999998</v>
      </c>
      <c r="K10" s="30">
        <f>H10+J10</f>
        <v>6327.6393749999997</v>
      </c>
      <c r="L10" s="57">
        <f>SUM(L6:L9)</f>
        <v>11000</v>
      </c>
      <c r="M10" s="60">
        <f>SUM(M6:M9)</f>
        <v>17327.639374999999</v>
      </c>
    </row>
    <row r="11" spans="1:13" ht="45.75" thickBot="1" x14ac:dyDescent="0.3">
      <c r="F11" s="52"/>
      <c r="G11" s="68" t="s">
        <v>35</v>
      </c>
      <c r="H11" s="38">
        <f>B16-H10</f>
        <v>257.39550000000008</v>
      </c>
      <c r="I11" s="69" t="s">
        <v>35</v>
      </c>
      <c r="J11" s="46">
        <f>B17-J10</f>
        <v>278.84512500000028</v>
      </c>
    </row>
    <row r="15" spans="1:13" ht="15.75" thickBot="1" x14ac:dyDescent="0.3"/>
    <row r="16" spans="1:13" x14ac:dyDescent="0.25">
      <c r="A16" s="20" t="s">
        <v>8</v>
      </c>
      <c r="B16" s="21">
        <v>3431.94</v>
      </c>
      <c r="C16" s="22">
        <f>B16/E10</f>
        <v>857.98500000000001</v>
      </c>
    </row>
    <row r="17" spans="1:10" x14ac:dyDescent="0.25">
      <c r="A17" s="23" t="s">
        <v>7</v>
      </c>
      <c r="B17" s="24">
        <v>3431.94</v>
      </c>
      <c r="C17" s="62">
        <f>B17/E10</f>
        <v>857.98500000000001</v>
      </c>
    </row>
    <row r="18" spans="1:10" ht="15.75" thickBot="1" x14ac:dyDescent="0.3">
      <c r="A18" s="25"/>
      <c r="B18" s="26">
        <f>SUM(B16:B17)</f>
        <v>6863.88</v>
      </c>
      <c r="C18" s="27"/>
    </row>
    <row r="19" spans="1:10" x14ac:dyDescent="0.25">
      <c r="B19" s="8"/>
      <c r="C19" s="19"/>
    </row>
    <row r="20" spans="1:10" x14ac:dyDescent="0.25">
      <c r="B20" s="8"/>
      <c r="C20" s="19"/>
    </row>
    <row r="21" spans="1:10" x14ac:dyDescent="0.25">
      <c r="A21" s="66" t="s">
        <v>34</v>
      </c>
      <c r="B21" s="67">
        <v>1941.6</v>
      </c>
      <c r="C21" s="8"/>
    </row>
    <row r="23" spans="1:10" x14ac:dyDescent="0.25">
      <c r="H23" s="81"/>
      <c r="I23" s="81"/>
      <c r="J23" s="81"/>
    </row>
    <row r="24" spans="1:10" x14ac:dyDescent="0.25">
      <c r="G24" s="70" t="s">
        <v>38</v>
      </c>
      <c r="H24" s="81"/>
      <c r="I24" s="81"/>
      <c r="J24" s="81"/>
    </row>
    <row r="25" spans="1:10" x14ac:dyDescent="0.25">
      <c r="G25" s="70" t="s">
        <v>39</v>
      </c>
      <c r="H25" s="81"/>
      <c r="I25" s="81"/>
      <c r="J25" s="81"/>
    </row>
    <row r="26" spans="1:10" x14ac:dyDescent="0.25">
      <c r="H26" s="81"/>
      <c r="I26" s="81"/>
      <c r="J26" s="81"/>
    </row>
    <row r="27" spans="1:10" x14ac:dyDescent="0.25">
      <c r="H27" s="81"/>
      <c r="I27" s="81"/>
      <c r="J27" s="81"/>
    </row>
    <row r="29" spans="1:10" x14ac:dyDescent="0.25">
      <c r="H29" s="81"/>
      <c r="I29" s="81"/>
      <c r="J29" s="81"/>
    </row>
    <row r="30" spans="1:10" x14ac:dyDescent="0.25">
      <c r="H30" s="81"/>
      <c r="I30" s="81"/>
      <c r="J30" s="81"/>
    </row>
    <row r="31" spans="1:10" x14ac:dyDescent="0.25">
      <c r="H31" s="81"/>
      <c r="I31" s="81"/>
      <c r="J31" s="81"/>
    </row>
    <row r="32" spans="1:10" x14ac:dyDescent="0.25">
      <c r="H32" s="81"/>
      <c r="I32" s="81"/>
      <c r="J32" s="81"/>
    </row>
    <row r="33" spans="8:10" x14ac:dyDescent="0.25">
      <c r="H33" s="81"/>
      <c r="I33" s="81"/>
      <c r="J33" s="81"/>
    </row>
  </sheetData>
  <mergeCells count="6">
    <mergeCell ref="F4:H4"/>
    <mergeCell ref="I4:J4"/>
    <mergeCell ref="H23:J27"/>
    <mergeCell ref="H29:J33"/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E10"/>
  <sheetViews>
    <sheetView workbookViewId="0">
      <selection activeCell="A4" sqref="A4:E4"/>
    </sheetView>
  </sheetViews>
  <sheetFormatPr defaultRowHeight="15" x14ac:dyDescent="0.25"/>
  <cols>
    <col min="1" max="1" width="19.42578125" bestFit="1" customWidth="1"/>
    <col min="2" max="2" width="12.85546875" bestFit="1" customWidth="1"/>
    <col min="3" max="3" width="19.85546875" bestFit="1" customWidth="1"/>
    <col min="4" max="4" width="10.28515625" customWidth="1"/>
    <col min="5" max="5" width="22.7109375" bestFit="1" customWidth="1"/>
    <col min="8" max="8" width="12" bestFit="1" customWidth="1"/>
  </cols>
  <sheetData>
    <row r="3" spans="1:5" ht="24.95" customHeight="1" x14ac:dyDescent="0.3">
      <c r="A3" s="84" t="s">
        <v>40</v>
      </c>
      <c r="B3" s="85"/>
      <c r="C3" s="85"/>
      <c r="D3" s="85"/>
      <c r="E3" s="85"/>
    </row>
    <row r="4" spans="1:5" ht="24.95" customHeight="1" x14ac:dyDescent="0.25">
      <c r="A4" s="86" t="s">
        <v>41</v>
      </c>
      <c r="B4" s="87"/>
      <c r="C4" s="87"/>
      <c r="D4" s="87"/>
      <c r="E4" s="87"/>
    </row>
    <row r="5" spans="1:5" ht="24.95" customHeight="1" thickBot="1" x14ac:dyDescent="0.3">
      <c r="A5" s="71"/>
      <c r="B5" s="72" t="s">
        <v>3</v>
      </c>
      <c r="C5" s="72" t="s">
        <v>14</v>
      </c>
      <c r="D5" s="72" t="s">
        <v>15</v>
      </c>
      <c r="E5" s="73" t="s">
        <v>16</v>
      </c>
    </row>
    <row r="6" spans="1:5" ht="24.95" customHeight="1" x14ac:dyDescent="0.25">
      <c r="A6" s="16" t="s">
        <v>0</v>
      </c>
      <c r="B6" s="6" t="s">
        <v>17</v>
      </c>
      <c r="C6" s="11" t="s">
        <v>22</v>
      </c>
      <c r="D6" s="6">
        <v>100</v>
      </c>
      <c r="E6" s="13">
        <v>2695</v>
      </c>
    </row>
    <row r="7" spans="1:5" ht="24.95" customHeight="1" x14ac:dyDescent="0.25">
      <c r="A7" s="17" t="s">
        <v>1</v>
      </c>
      <c r="B7" s="2" t="s">
        <v>4</v>
      </c>
      <c r="C7" s="12" t="s">
        <v>23</v>
      </c>
      <c r="D7" s="2">
        <v>100</v>
      </c>
      <c r="E7" s="14">
        <v>5005</v>
      </c>
    </row>
    <row r="8" spans="1:5" ht="24.95" customHeight="1" x14ac:dyDescent="0.25">
      <c r="A8" s="17" t="s">
        <v>2</v>
      </c>
      <c r="B8" s="2" t="s">
        <v>26</v>
      </c>
      <c r="C8" s="12" t="s">
        <v>20</v>
      </c>
      <c r="D8" s="2">
        <v>100</v>
      </c>
      <c r="E8" s="14">
        <v>1980</v>
      </c>
    </row>
    <row r="9" spans="1:5" ht="24.95" customHeight="1" thickBot="1" x14ac:dyDescent="0.3">
      <c r="A9" s="18" t="s">
        <v>18</v>
      </c>
      <c r="B9" s="4" t="s">
        <v>19</v>
      </c>
      <c r="C9" s="15" t="s">
        <v>21</v>
      </c>
      <c r="D9" s="4">
        <v>100</v>
      </c>
      <c r="E9" s="74">
        <v>1320</v>
      </c>
    </row>
    <row r="10" spans="1:5" ht="24.95" customHeight="1" x14ac:dyDescent="0.25">
      <c r="E10" s="75">
        <f>SUM(E6:E9)</f>
        <v>11000</v>
      </c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PERFORMANCE</vt:lpstr>
      <vt:lpstr>PROGETTI_INDENNITA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TRIBUTI01</dc:creator>
  <cp:lastModifiedBy>TRIBUTI01</cp:lastModifiedBy>
  <cp:lastPrinted>2023-03-13T09:30:27Z</cp:lastPrinted>
  <dcterms:created xsi:type="dcterms:W3CDTF">2020-01-30T16:29:57Z</dcterms:created>
  <dcterms:modified xsi:type="dcterms:W3CDTF">2024-05-27T06:17:37Z</dcterms:modified>
</cp:coreProperties>
</file>